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DDEE3197-3B4B-443B-B49A-A891B6ABFA22}" xr6:coauthVersionLast="47" xr6:coauthVersionMax="47" xr10:uidLastSave="{00000000-0000-0000-0000-000000000000}"/>
  <bookViews>
    <workbookView xWindow="-110" yWindow="-110" windowWidth="25820" windowHeight="13900" firstSheet="10" activeTab="27"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0" sheetId="24" r:id="rId17"/>
    <sheet name="I1" sheetId="19" r:id="rId18"/>
    <sheet name="I2" sheetId="29" r:id="rId19"/>
    <sheet name="I3" sheetId="21" r:id="rId20"/>
    <sheet name="I4" sheetId="26" r:id="rId21"/>
    <sheet name="I5" sheetId="27" r:id="rId22"/>
    <sheet name="I6" sheetId="28" r:id="rId23"/>
    <sheet name="I7" sheetId="20" r:id="rId24"/>
    <sheet name="I8" sheetId="23" r:id="rId25"/>
    <sheet name="I9" sheetId="25" r:id="rId26"/>
    <sheet name="Sąrašas" sheetId="2" r:id="rId27"/>
    <sheet name="Instrukcija" sheetId="10" r:id="rId28"/>
  </sheets>
  <externalReferences>
    <externalReference r:id="rId2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9" l="1"/>
  <c r="C30" i="9"/>
  <c r="P22" i="9" l="1"/>
  <c r="Q22" i="9"/>
  <c r="P21" i="9"/>
  <c r="Q21" i="9"/>
  <c r="P20" i="9"/>
  <c r="Q20" i="9"/>
  <c r="B27" i="9"/>
  <c r="B12" i="9" l="1"/>
  <c r="B13" i="9"/>
  <c r="B14" i="9"/>
  <c r="B15" i="9"/>
  <c r="B16" i="9"/>
  <c r="B17" i="9"/>
  <c r="B18" i="9"/>
  <c r="B19" i="9"/>
  <c r="B23" i="9"/>
  <c r="B24" i="9"/>
  <c r="B25" i="9"/>
  <c r="F11" i="12" l="1"/>
  <c r="P12" i="9" l="1"/>
  <c r="C12" i="9"/>
  <c r="K13" i="1" l="1"/>
  <c r="F9" i="1"/>
  <c r="G9" i="1"/>
  <c r="C13" i="1" l="1"/>
  <c r="BM12" i="9" l="1"/>
  <c r="BM13" i="9"/>
  <c r="BM14" i="9"/>
  <c r="BM15" i="9"/>
  <c r="BM16" i="9"/>
  <c r="BM17" i="9"/>
  <c r="BM18" i="9"/>
  <c r="BM19"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4861" i="9"/>
  <c r="BM4862" i="9"/>
  <c r="BM4863" i="9"/>
  <c r="BM11" i="9"/>
  <c r="BL12" i="9"/>
  <c r="BL13" i="9"/>
  <c r="BL14" i="9"/>
  <c r="BL15" i="9"/>
  <c r="BL16" i="9"/>
  <c r="BL17" i="9"/>
  <c r="BL18" i="9"/>
  <c r="BL19"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4861" i="9"/>
  <c r="BL4862" i="9"/>
  <c r="BL4863" i="9"/>
  <c r="BL11" i="9"/>
  <c r="C10" i="31"/>
  <c r="Q10" i="31" s="1"/>
  <c r="D10" i="31"/>
  <c r="R10" i="31" s="1"/>
  <c r="E10" i="31"/>
  <c r="S10" i="31" s="1"/>
  <c r="F10" i="31"/>
  <c r="T10" i="31" s="1"/>
  <c r="G10" i="31"/>
  <c r="H10" i="31"/>
  <c r="V10" i="31" s="1"/>
  <c r="C11" i="31"/>
  <c r="Q11" i="31" s="1"/>
  <c r="D11" i="31"/>
  <c r="R11" i="31" s="1"/>
  <c r="E11" i="31"/>
  <c r="F11" i="31"/>
  <c r="G11" i="31"/>
  <c r="U11" i="31" s="1"/>
  <c r="H11" i="31"/>
  <c r="V11" i="31" s="1"/>
  <c r="C12" i="31"/>
  <c r="Q12" i="31" s="1"/>
  <c r="D12" i="31"/>
  <c r="R12" i="31" s="1"/>
  <c r="E12" i="31"/>
  <c r="F12" i="31"/>
  <c r="G12" i="31"/>
  <c r="H12" i="31"/>
  <c r="C13" i="31"/>
  <c r="Q13" i="31" s="1"/>
  <c r="D13" i="31"/>
  <c r="R13" i="31" s="1"/>
  <c r="E13" i="31"/>
  <c r="S13" i="31" s="1"/>
  <c r="F13" i="31"/>
  <c r="G13" i="31"/>
  <c r="H13" i="31"/>
  <c r="C14" i="31"/>
  <c r="Q14" i="31" s="1"/>
  <c r="D14" i="31"/>
  <c r="R14" i="31" s="1"/>
  <c r="E14" i="31"/>
  <c r="F14" i="31"/>
  <c r="G14" i="31"/>
  <c r="H14" i="31"/>
  <c r="C15" i="31"/>
  <c r="Q15" i="31" s="1"/>
  <c r="D15" i="31"/>
  <c r="R15" i="31" s="1"/>
  <c r="E15" i="31"/>
  <c r="F15" i="31"/>
  <c r="G15" i="31"/>
  <c r="U15" i="31" s="1"/>
  <c r="H15" i="31"/>
  <c r="V15" i="31" s="1"/>
  <c r="D9" i="31"/>
  <c r="R9" i="31" s="1"/>
  <c r="E9" i="31"/>
  <c r="F9" i="31"/>
  <c r="G9" i="31"/>
  <c r="H9" i="31"/>
  <c r="C9" i="31"/>
  <c r="Q9" i="31" s="1"/>
  <c r="I13" i="30"/>
  <c r="I14" i="30"/>
  <c r="M13" i="31" l="1"/>
  <c r="T13" i="31" s="1"/>
  <c r="M11" i="31"/>
  <c r="T11" i="31" s="1"/>
  <c r="J11" i="31"/>
  <c r="L11" i="31"/>
  <c r="S11" i="31" s="1"/>
  <c r="N15" i="31"/>
  <c r="O11" i="31"/>
  <c r="O14" i="31"/>
  <c r="O10" i="31"/>
  <c r="N11" i="31"/>
  <c r="O12" i="31"/>
  <c r="M9" i="31"/>
  <c r="M15" i="31"/>
  <c r="T15" i="31" s="1"/>
  <c r="T9" i="31"/>
  <c r="V14" i="31"/>
  <c r="V12" i="31"/>
  <c r="N12" i="31"/>
  <c r="U12" i="31" s="1"/>
  <c r="O9" i="31"/>
  <c r="V9" i="31" s="1"/>
  <c r="M10" i="31"/>
  <c r="M12" i="31"/>
  <c r="T12" i="31" s="1"/>
  <c r="O13" i="31"/>
  <c r="V13" i="31" s="1"/>
  <c r="M14" i="31"/>
  <c r="T14" i="31" s="1"/>
  <c r="O15" i="3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BR16" i="9"/>
  <c r="BR17" i="9"/>
  <c r="BR18" i="9"/>
  <c r="BR19"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4861" i="9"/>
  <c r="BR4862" i="9"/>
  <c r="BR4863" i="9"/>
  <c r="BR11" i="9"/>
  <c r="BQ12" i="9"/>
  <c r="BQ13" i="9"/>
  <c r="BQ14" i="9"/>
  <c r="BQ15" i="9"/>
  <c r="BQ16" i="9"/>
  <c r="BQ17" i="9"/>
  <c r="BQ18" i="9"/>
  <c r="BQ19"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4861" i="9"/>
  <c r="BQ4862" i="9"/>
  <c r="BQ4863"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K11" i="31" l="1"/>
  <c r="K15" i="31"/>
  <c r="K10" i="31"/>
  <c r="K9" i="31"/>
  <c r="K13" i="31"/>
  <c r="K14" i="31"/>
  <c r="K12" i="31"/>
  <c r="L9" i="31"/>
  <c r="S9" i="31" s="1"/>
  <c r="L10" i="31"/>
  <c r="L14" i="31"/>
  <c r="S14" i="31" s="1"/>
  <c r="L13" i="3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3" i="9"/>
  <c r="BN23" i="9" s="1"/>
  <c r="BH24" i="9"/>
  <c r="BN24" i="9" s="1"/>
  <c r="BH25" i="9"/>
  <c r="BN25" i="9" s="1"/>
  <c r="BH26" i="9"/>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4861" i="9"/>
  <c r="BN4861" i="9" s="1"/>
  <c r="BH4862" i="9"/>
  <c r="BN4862" i="9" s="1"/>
  <c r="BH4863" i="9"/>
  <c r="BN4863" i="9" s="1"/>
  <c r="BH11" i="9"/>
  <c r="BN11" i="9" s="1"/>
  <c r="C11" i="1"/>
  <c r="B10" i="17" s="1"/>
  <c r="C12" i="1"/>
  <c r="B11" i="17" s="1"/>
  <c r="B12" i="17"/>
  <c r="B13" i="14"/>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8" i="9"/>
  <c r="Q19"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4861" i="9"/>
  <c r="Q4862" i="9"/>
  <c r="Q4863" i="9"/>
  <c r="P13" i="9"/>
  <c r="P14" i="9"/>
  <c r="P15" i="9"/>
  <c r="P16" i="9"/>
  <c r="P18" i="9"/>
  <c r="P19" i="9"/>
  <c r="P23" i="9"/>
  <c r="P24" i="9"/>
  <c r="P25"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4861" i="9"/>
  <c r="P4862" i="9"/>
  <c r="P4863" i="9"/>
  <c r="C26" i="9"/>
  <c r="C29"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4861" i="9"/>
  <c r="C4862" i="9"/>
  <c r="C4863" i="9"/>
  <c r="C11" i="9"/>
  <c r="B26" i="9"/>
  <c r="B28" i="9"/>
  <c r="B29"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4861" i="9"/>
  <c r="B4862" i="9"/>
  <c r="B4863" i="9"/>
  <c r="B11" i="9"/>
  <c r="C16" i="8"/>
  <c r="C16" i="6"/>
  <c r="C10" i="13"/>
  <c r="D10" i="13"/>
  <c r="E10" i="13"/>
  <c r="G10" i="13"/>
  <c r="C11" i="13"/>
  <c r="D11" i="13"/>
  <c r="E11" i="13"/>
  <c r="G11" i="13"/>
  <c r="C12" i="13"/>
  <c r="D12" i="13"/>
  <c r="E12" i="13"/>
  <c r="G12" i="13"/>
  <c r="C13" i="13"/>
  <c r="D13" i="13"/>
  <c r="E13" i="13"/>
  <c r="G13" i="13"/>
  <c r="C14" i="13"/>
  <c r="D14" i="13"/>
  <c r="E14" i="13"/>
  <c r="G14" i="13"/>
  <c r="C15" i="13"/>
  <c r="D15" i="13"/>
  <c r="E15" i="13"/>
  <c r="G15" i="13"/>
  <c r="K15" i="13" s="1"/>
  <c r="C16" i="13"/>
  <c r="D16" i="13"/>
  <c r="E16" i="13"/>
  <c r="G16" i="13"/>
  <c r="K16" i="13" s="1"/>
  <c r="C17" i="13"/>
  <c r="D17" i="13"/>
  <c r="E17" i="13"/>
  <c r="G17" i="13"/>
  <c r="K17" i="13" s="1"/>
  <c r="C18" i="13"/>
  <c r="D18" i="13"/>
  <c r="E18" i="13"/>
  <c r="G18" i="13"/>
  <c r="K18" i="13" s="1"/>
  <c r="C19" i="13"/>
  <c r="D19" i="13"/>
  <c r="E19" i="13"/>
  <c r="G19" i="13"/>
  <c r="K19" i="13" s="1"/>
  <c r="C20" i="13"/>
  <c r="D20" i="13"/>
  <c r="E20" i="13"/>
  <c r="G20" i="13"/>
  <c r="K20" i="13" s="1"/>
  <c r="C21" i="13"/>
  <c r="D21" i="13"/>
  <c r="E21" i="13"/>
  <c r="G21" i="13"/>
  <c r="K21" i="13" s="1"/>
  <c r="C22" i="13"/>
  <c r="D22" i="13"/>
  <c r="E22" i="13"/>
  <c r="G22" i="13"/>
  <c r="K22" i="13" s="1"/>
  <c r="C23" i="13"/>
  <c r="D23" i="13"/>
  <c r="E23" i="13"/>
  <c r="G23" i="13"/>
  <c r="K23" i="13" s="1"/>
  <c r="C24" i="13"/>
  <c r="D24" i="13"/>
  <c r="E24" i="13"/>
  <c r="G24" i="13"/>
  <c r="K24" i="13" s="1"/>
  <c r="C25" i="13"/>
  <c r="D25" i="13"/>
  <c r="E25" i="13"/>
  <c r="G25" i="13"/>
  <c r="K25" i="13" s="1"/>
  <c r="C26" i="13"/>
  <c r="D26" i="13"/>
  <c r="E26" i="13"/>
  <c r="G26" i="13"/>
  <c r="K26" i="13" s="1"/>
  <c r="C27" i="13"/>
  <c r="D27" i="13"/>
  <c r="Z26" i="15" s="1"/>
  <c r="E27" i="13"/>
  <c r="G27" i="13"/>
  <c r="K27" i="13" s="1"/>
  <c r="C28" i="13"/>
  <c r="D28" i="13"/>
  <c r="E28" i="13"/>
  <c r="G28" i="13"/>
  <c r="K28" i="13" s="1"/>
  <c r="G9" i="13"/>
  <c r="E9" i="13"/>
  <c r="D9" i="13"/>
  <c r="C9" i="13"/>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C19" i="11"/>
  <c r="B23" i="15"/>
  <c r="B23" i="12" l="1"/>
  <c r="AB25" i="15"/>
  <c r="AB21" i="15"/>
  <c r="Z18" i="15"/>
  <c r="Z10" i="15"/>
  <c r="AB17" i="15"/>
  <c r="T12" i="15"/>
  <c r="BA24" i="12"/>
  <c r="AX29" i="12"/>
  <c r="AD14" i="12"/>
  <c r="AF18" i="12"/>
  <c r="AE22" i="12"/>
  <c r="AF25" i="12"/>
  <c r="AE28" i="12"/>
  <c r="J11" i="12"/>
  <c r="M15" i="12"/>
  <c r="K18" i="12"/>
  <c r="L20" i="12"/>
  <c r="J23" i="12"/>
  <c r="M24" i="12"/>
  <c r="K26" i="12"/>
  <c r="J28" i="12"/>
  <c r="K29" i="12"/>
  <c r="L10" i="12"/>
  <c r="Q11" i="12"/>
  <c r="R12" i="12"/>
  <c r="T14" i="12"/>
  <c r="P16" i="12"/>
  <c r="Q17" i="12"/>
  <c r="R18" i="12"/>
  <c r="Q19" i="12"/>
  <c r="R20" i="12"/>
  <c r="R21" i="12"/>
  <c r="S22" i="12"/>
  <c r="S23" i="12"/>
  <c r="S24" i="12"/>
  <c r="T25" i="12"/>
  <c r="S26" i="12"/>
  <c r="S27" i="12"/>
  <c r="S28" i="12"/>
  <c r="T29" i="12"/>
  <c r="S10" i="12"/>
  <c r="T10" i="12"/>
  <c r="BB16" i="12"/>
  <c r="AX26" i="12"/>
  <c r="BC29" i="12"/>
  <c r="AE14" i="12"/>
  <c r="AE19" i="12"/>
  <c r="AF22" i="12"/>
  <c r="AG25" i="12"/>
  <c r="AF28" i="12"/>
  <c r="L12" i="12"/>
  <c r="K16" i="12"/>
  <c r="L18" i="12"/>
  <c r="J21" i="12"/>
  <c r="M23" i="12"/>
  <c r="I25" i="12"/>
  <c r="I27" i="12"/>
  <c r="K28" i="12"/>
  <c r="M29" i="12"/>
  <c r="M10" i="12"/>
  <c r="R11" i="12"/>
  <c r="T12" i="12"/>
  <c r="AA12" i="12" s="1"/>
  <c r="Q15" i="12"/>
  <c r="Q16" i="12"/>
  <c r="S17" i="12"/>
  <c r="S18" i="12"/>
  <c r="R19" i="12"/>
  <c r="S20" i="12"/>
  <c r="S21" i="12"/>
  <c r="T22" i="12"/>
  <c r="P24" i="12"/>
  <c r="T24" i="12"/>
  <c r="P26" i="12"/>
  <c r="T26" i="12"/>
  <c r="T27" i="12"/>
  <c r="T28" i="12"/>
  <c r="P10" i="12"/>
  <c r="BA19" i="12"/>
  <c r="AX27" i="12"/>
  <c r="AH15" i="12"/>
  <c r="AH19" i="12"/>
  <c r="AG23" i="12"/>
  <c r="AF26" i="12"/>
  <c r="AH28" i="12"/>
  <c r="M12" i="12"/>
  <c r="M16" i="12"/>
  <c r="K19" i="12"/>
  <c r="L21" i="12"/>
  <c r="J24" i="12"/>
  <c r="M25" i="12"/>
  <c r="J27" i="12"/>
  <c r="M28" i="12"/>
  <c r="I10" i="12"/>
  <c r="T11" i="12"/>
  <c r="AA11" i="12" s="1"/>
  <c r="Q14" i="12"/>
  <c r="R15" i="12"/>
  <c r="S16" i="12"/>
  <c r="T17" i="12"/>
  <c r="T18" i="12"/>
  <c r="S19" i="12"/>
  <c r="T20" i="12"/>
  <c r="Q22" i="12"/>
  <c r="Q23" i="12"/>
  <c r="Q24" i="12"/>
  <c r="Q25" i="12"/>
  <c r="Q26" i="12"/>
  <c r="P27" i="12"/>
  <c r="Q28" i="12"/>
  <c r="R29" i="12"/>
  <c r="Q10" i="12"/>
  <c r="R28" i="12"/>
  <c r="R10" i="12"/>
  <c r="AZ22" i="12"/>
  <c r="BB27" i="12"/>
  <c r="AF11" i="12"/>
  <c r="AE18" i="12"/>
  <c r="AG21" i="12"/>
  <c r="AH24" i="12"/>
  <c r="AH27" i="12"/>
  <c r="AH29" i="12"/>
  <c r="K14" i="12"/>
  <c r="J17" i="12"/>
  <c r="L19" i="12"/>
  <c r="K22" i="12"/>
  <c r="K24" i="12"/>
  <c r="J26" i="12"/>
  <c r="M27" i="12"/>
  <c r="J29" i="12"/>
  <c r="J10" i="12"/>
  <c r="P11" i="12"/>
  <c r="W11" i="12" s="1"/>
  <c r="Q12" i="12"/>
  <c r="X12" i="12" s="1"/>
  <c r="R14" i="12"/>
  <c r="T15" i="12"/>
  <c r="T16" i="12"/>
  <c r="P18" i="12"/>
  <c r="P19" i="12"/>
  <c r="Q20" i="12"/>
  <c r="Q21" i="12"/>
  <c r="R22" i="12"/>
  <c r="R23" i="12"/>
  <c r="R24" i="12"/>
  <c r="R25" i="12"/>
  <c r="R26" i="12"/>
  <c r="R27" i="12"/>
  <c r="S29" i="12"/>
  <c r="BW17" i="12"/>
  <c r="P12" i="12"/>
  <c r="W12" i="12" s="1"/>
  <c r="J16" i="12"/>
  <c r="AD25" i="12"/>
  <c r="AG16" i="12"/>
  <c r="AZ27" i="12"/>
  <c r="AX17" i="12"/>
  <c r="I29" i="12"/>
  <c r="P29" i="12"/>
  <c r="AD28" i="12"/>
  <c r="AX19" i="12"/>
  <c r="M20" i="12"/>
  <c r="K11" i="12"/>
  <c r="AG15" i="12"/>
  <c r="BA15" i="12"/>
  <c r="AH25" i="12"/>
  <c r="AG17" i="12"/>
  <c r="AZ28" i="12"/>
  <c r="AX18" i="12"/>
  <c r="AD17" i="12"/>
  <c r="P17" i="12"/>
  <c r="I26" i="12"/>
  <c r="J14" i="12"/>
  <c r="AF14" i="12"/>
  <c r="AD11" i="12"/>
  <c r="P22" i="12"/>
  <c r="P28" i="12"/>
  <c r="M19" i="12"/>
  <c r="K12" i="12"/>
  <c r="AH20" i="12"/>
  <c r="AH11" i="12"/>
  <c r="AX22" i="12"/>
  <c r="P23" i="12"/>
  <c r="AD23" i="12"/>
  <c r="I23" i="12"/>
  <c r="BB23" i="12"/>
  <c r="BA11" i="12"/>
  <c r="I17" i="12"/>
  <c r="AD22" i="12"/>
  <c r="BC20" i="12"/>
  <c r="I15" i="12"/>
  <c r="AH21" i="12"/>
  <c r="AZ23" i="12"/>
  <c r="I11" i="12"/>
  <c r="P14" i="12"/>
  <c r="AD21" i="12"/>
  <c r="BA16" i="12"/>
  <c r="AD26" i="12"/>
  <c r="AH23" i="12"/>
  <c r="AF15" i="12"/>
  <c r="BB25" i="12"/>
  <c r="I22" i="12"/>
  <c r="P20" i="12"/>
  <c r="I18" i="12"/>
  <c r="AD27" i="12"/>
  <c r="AD19" i="12"/>
  <c r="BB29" i="12"/>
  <c r="BB19" i="12"/>
  <c r="P15" i="12"/>
  <c r="BS14" i="12"/>
  <c r="I21" i="12"/>
  <c r="AX21" i="12"/>
  <c r="L22" i="12"/>
  <c r="J15" i="12"/>
  <c r="AH17" i="12"/>
  <c r="AZ18" i="12"/>
  <c r="AG27" i="12"/>
  <c r="AG19" i="12"/>
  <c r="BB20" i="12"/>
  <c r="AD29" i="12"/>
  <c r="P25" i="12"/>
  <c r="AD15" i="12"/>
  <c r="AZ20" i="12"/>
  <c r="M21" i="12"/>
  <c r="AE23" i="12"/>
  <c r="BB24" i="12"/>
  <c r="I14" i="12"/>
  <c r="P21" i="12"/>
  <c r="AD18" i="12"/>
  <c r="I19" i="12"/>
  <c r="AZ11" i="12"/>
  <c r="AZ15" i="12"/>
  <c r="BB17" i="12"/>
  <c r="BN26" i="9"/>
  <c r="P13" i="12" s="1"/>
  <c r="W13" i="12" s="1"/>
  <c r="T13" i="12"/>
  <c r="AA13" i="12" s="1"/>
  <c r="M13" i="12"/>
  <c r="Q13" i="12"/>
  <c r="X13" i="12" s="1"/>
  <c r="R13" i="12"/>
  <c r="J13" i="12"/>
  <c r="BS23" i="12"/>
  <c r="BX29" i="12"/>
  <c r="BV24" i="12"/>
  <c r="BA20" i="12"/>
  <c r="BC24" i="12"/>
  <c r="BA28" i="12"/>
  <c r="AG11" i="12"/>
  <c r="AE16" i="12"/>
  <c r="AE20" i="12"/>
  <c r="AE24" i="12"/>
  <c r="AH26" i="12"/>
  <c r="AF29" i="12"/>
  <c r="L11" i="12"/>
  <c r="L14" i="12"/>
  <c r="L17" i="12"/>
  <c r="J20" i="12"/>
  <c r="K23" i="12"/>
  <c r="J25" i="12"/>
  <c r="K27" i="12"/>
  <c r="BW24" i="12"/>
  <c r="BB21" i="12"/>
  <c r="AX25" i="12"/>
  <c r="BB28" i="12"/>
  <c r="AF16" i="12"/>
  <c r="AF20" i="12"/>
  <c r="AF24" i="12"/>
  <c r="AE27" i="12"/>
  <c r="AG29" i="12"/>
  <c r="M11" i="12"/>
  <c r="K15" i="12"/>
  <c r="M17" i="12"/>
  <c r="K20" i="12"/>
  <c r="L23" i="12"/>
  <c r="L25" i="12"/>
  <c r="L27" i="12"/>
  <c r="L29" i="12"/>
  <c r="S12" i="12"/>
  <c r="Z12" i="12" s="1"/>
  <c r="S14" i="12"/>
  <c r="R16" i="12"/>
  <c r="Q18" i="12"/>
  <c r="T19" i="12"/>
  <c r="T21" i="12"/>
  <c r="T23" i="12"/>
  <c r="S25" i="12"/>
  <c r="Q27" i="12"/>
  <c r="Q29" i="12"/>
  <c r="BX25" i="12"/>
  <c r="AX14" i="12"/>
  <c r="BC21" i="12"/>
  <c r="BC25" i="12"/>
  <c r="BC28" i="12"/>
  <c r="AH16" i="12"/>
  <c r="AG20" i="12"/>
  <c r="AG24" i="12"/>
  <c r="AF27" i="12"/>
  <c r="J12" i="12"/>
  <c r="L15" i="12"/>
  <c r="J18" i="12"/>
  <c r="BS26" i="12"/>
  <c r="BU28" i="12"/>
  <c r="BC16" i="12"/>
  <c r="AX23" i="12"/>
  <c r="AZ26" i="12"/>
  <c r="BW20" i="12"/>
  <c r="BV28" i="12"/>
  <c r="BC17" i="12"/>
  <c r="BA23" i="12"/>
  <c r="L13" i="12"/>
  <c r="L16" i="12"/>
  <c r="J19" i="12"/>
  <c r="J22" i="12"/>
  <c r="L24" i="12"/>
  <c r="L26" i="12"/>
  <c r="L28" i="12"/>
  <c r="K10" i="12"/>
  <c r="S11" i="12"/>
  <c r="Z11" i="12" s="1"/>
  <c r="S13" i="12"/>
  <c r="Z13" i="12" s="1"/>
  <c r="S15" i="12"/>
  <c r="R17" i="12"/>
  <c r="BS22" i="12"/>
  <c r="BW29" i="12"/>
  <c r="AZ19" i="12"/>
  <c r="AZ24" i="12"/>
  <c r="BA27" i="12"/>
  <c r="AE11" i="12"/>
  <c r="AE15" i="12"/>
  <c r="AF19" i="12"/>
  <c r="AF23" i="12"/>
  <c r="AE26" i="12"/>
  <c r="AG28" i="12"/>
  <c r="BS15" i="12"/>
  <c r="BT15" i="12"/>
  <c r="BT19" i="12"/>
  <c r="BS27" i="12"/>
  <c r="BU15" i="12"/>
  <c r="BT27" i="12"/>
  <c r="BT23" i="12"/>
  <c r="BW28" i="12"/>
  <c r="BU23" i="12"/>
  <c r="BU19" i="12"/>
  <c r="BS19" i="12"/>
  <c r="BX21" i="12"/>
  <c r="BV16" i="12"/>
  <c r="BW16" i="12"/>
  <c r="BW25" i="12"/>
  <c r="BU27" i="12"/>
  <c r="BU20" i="12"/>
  <c r="BU16" i="12"/>
  <c r="BW21" i="12"/>
  <c r="BU24" i="12"/>
  <c r="BS18" i="12"/>
  <c r="BX17" i="12"/>
  <c r="BV20" i="12"/>
  <c r="BX11" i="12"/>
  <c r="BV14" i="12"/>
  <c r="BX15" i="12"/>
  <c r="BT17" i="12"/>
  <c r="BV18" i="12"/>
  <c r="BX19" i="12"/>
  <c r="BT21" i="12"/>
  <c r="BV22" i="12"/>
  <c r="BX23" i="12"/>
  <c r="BT25" i="12"/>
  <c r="BV26" i="12"/>
  <c r="BX27" i="12"/>
  <c r="BT29" i="12"/>
  <c r="BB14" i="12"/>
  <c r="AX16" i="12"/>
  <c r="AZ17" i="12"/>
  <c r="BB18" i="12"/>
  <c r="AX20" i="12"/>
  <c r="AZ21" i="12"/>
  <c r="BB22" i="12"/>
  <c r="AX24" i="12"/>
  <c r="AZ25" i="12"/>
  <c r="BB26" i="12"/>
  <c r="AX28" i="12"/>
  <c r="AZ29" i="12"/>
  <c r="AH14" i="12"/>
  <c r="AD16" i="12"/>
  <c r="AF17" i="12"/>
  <c r="AH18" i="12"/>
  <c r="AD20" i="12"/>
  <c r="AF21" i="12"/>
  <c r="AH22" i="12"/>
  <c r="AD24" i="12"/>
  <c r="O12" i="12"/>
  <c r="O16" i="12"/>
  <c r="O20" i="12"/>
  <c r="O15" i="12"/>
  <c r="O19" i="12"/>
  <c r="O27" i="12"/>
  <c r="AC14" i="12"/>
  <c r="H17" i="12"/>
  <c r="H25" i="12"/>
  <c r="O18" i="12"/>
  <c r="BW14" i="12"/>
  <c r="BS16" i="12"/>
  <c r="BU17" i="12"/>
  <c r="BW18" i="12"/>
  <c r="BS20" i="12"/>
  <c r="BU21" i="12"/>
  <c r="BW22" i="12"/>
  <c r="BS24" i="12"/>
  <c r="BU25" i="12"/>
  <c r="BW26" i="12"/>
  <c r="BS28" i="12"/>
  <c r="BU29" i="12"/>
  <c r="BC14" i="12"/>
  <c r="AY16" i="12"/>
  <c r="BA17" i="12"/>
  <c r="BC18" i="12"/>
  <c r="AY20" i="12"/>
  <c r="BA21" i="12"/>
  <c r="BC22" i="12"/>
  <c r="AY24" i="12"/>
  <c r="BA25" i="12"/>
  <c r="BC26" i="12"/>
  <c r="AY28" i="12"/>
  <c r="BA29" i="12"/>
  <c r="AC11" i="12"/>
  <c r="AC15" i="12"/>
  <c r="AC19" i="12"/>
  <c r="AC23" i="12"/>
  <c r="AC27" i="12"/>
  <c r="H10" i="12"/>
  <c r="AC26" i="12"/>
  <c r="BX14" i="12"/>
  <c r="BT16" i="12"/>
  <c r="BV17" i="12"/>
  <c r="BX18" i="12"/>
  <c r="BT20" i="12"/>
  <c r="BV21" i="12"/>
  <c r="BX22" i="12"/>
  <c r="BT24" i="12"/>
  <c r="BV25" i="12"/>
  <c r="BX26" i="12"/>
  <c r="BT28" i="12"/>
  <c r="BV29" i="12"/>
  <c r="AX11" i="12"/>
  <c r="AX15" i="12"/>
  <c r="AZ16" i="12"/>
  <c r="H26" i="12"/>
  <c r="O11" i="12"/>
  <c r="O23" i="12"/>
  <c r="O22" i="12"/>
  <c r="BS11" i="12"/>
  <c r="AY15" i="12"/>
  <c r="BT11" i="12"/>
  <c r="BU11" i="12"/>
  <c r="AY14" i="12"/>
  <c r="AY18" i="12"/>
  <c r="AY22" i="12"/>
  <c r="AY26" i="12"/>
  <c r="AC17" i="12"/>
  <c r="AC21" i="12"/>
  <c r="AC25" i="12"/>
  <c r="AC29" i="12"/>
  <c r="O26" i="12"/>
  <c r="BV11" i="12"/>
  <c r="BT14" i="12"/>
  <c r="BV15" i="12"/>
  <c r="BX16" i="12"/>
  <c r="BT18" i="12"/>
  <c r="BV19" i="12"/>
  <c r="BX20" i="12"/>
  <c r="BT22" i="12"/>
  <c r="BV23" i="12"/>
  <c r="BX24" i="12"/>
  <c r="BT26" i="12"/>
  <c r="BV27" i="12"/>
  <c r="BX28" i="12"/>
  <c r="BB11" i="12"/>
  <c r="AZ14" i="12"/>
  <c r="BB15" i="12"/>
  <c r="H12" i="12"/>
  <c r="H16" i="12"/>
  <c r="H20" i="12"/>
  <c r="H24" i="12"/>
  <c r="H28" i="12"/>
  <c r="O13" i="12"/>
  <c r="O17" i="12"/>
  <c r="O21" i="12"/>
  <c r="O25" i="12"/>
  <c r="O29" i="12"/>
  <c r="H14" i="12"/>
  <c r="H22" i="12"/>
  <c r="AY19" i="12"/>
  <c r="AY23" i="12"/>
  <c r="AC18" i="12"/>
  <c r="AC22" i="12"/>
  <c r="H13" i="12"/>
  <c r="H21" i="12"/>
  <c r="H29" i="12"/>
  <c r="O14" i="12"/>
  <c r="BW11" i="12"/>
  <c r="BU14" i="12"/>
  <c r="BW15" i="12"/>
  <c r="BS17" i="12"/>
  <c r="BU18" i="12"/>
  <c r="BW19" i="12"/>
  <c r="BS21" i="12"/>
  <c r="BU22" i="12"/>
  <c r="BW23" i="12"/>
  <c r="BS25" i="12"/>
  <c r="BU26" i="12"/>
  <c r="BW27" i="12"/>
  <c r="BS29" i="12"/>
  <c r="BC11" i="12"/>
  <c r="BA14" i="12"/>
  <c r="BC15" i="12"/>
  <c r="AY17" i="12"/>
  <c r="BA18" i="12"/>
  <c r="BC19" i="12"/>
  <c r="AY21" i="12"/>
  <c r="BA22" i="12"/>
  <c r="BC23" i="12"/>
  <c r="AY25" i="12"/>
  <c r="BA26" i="12"/>
  <c r="BC27" i="12"/>
  <c r="AY29" i="12"/>
  <c r="AG14" i="12"/>
  <c r="AC16" i="12"/>
  <c r="AE17" i="12"/>
  <c r="AG18" i="12"/>
  <c r="AC20" i="12"/>
  <c r="AE21" i="12"/>
  <c r="AG22" i="12"/>
  <c r="AC24" i="12"/>
  <c r="AE25" i="12"/>
  <c r="AG26" i="12"/>
  <c r="AC28" i="12"/>
  <c r="AE29" i="12"/>
  <c r="I12" i="12"/>
  <c r="K13" i="12"/>
  <c r="M14" i="12"/>
  <c r="I16" i="12"/>
  <c r="K17" i="12"/>
  <c r="M18" i="12"/>
  <c r="I20" i="12"/>
  <c r="K21" i="12"/>
  <c r="M22" i="12"/>
  <c r="I24" i="12"/>
  <c r="K25" i="12"/>
  <c r="M26" i="12"/>
  <c r="I28" i="12"/>
  <c r="H11" i="12"/>
  <c r="H15" i="12"/>
  <c r="H19" i="12"/>
  <c r="H23" i="12"/>
  <c r="H27" i="12"/>
  <c r="O24" i="12"/>
  <c r="O28" i="12"/>
  <c r="H18" i="12"/>
  <c r="AY11" i="12"/>
  <c r="AY27" i="12"/>
  <c r="C16" i="11"/>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Z15" i="12"/>
  <c r="Y10" i="12"/>
  <c r="Y12" i="12"/>
  <c r="Y14" i="12"/>
  <c r="W15" i="12"/>
  <c r="AA15" i="12"/>
  <c r="V14" i="12"/>
  <c r="Z14" i="12"/>
  <c r="X15" i="12"/>
  <c r="W14" i="12"/>
  <c r="AA14" i="12"/>
  <c r="Y15" i="12"/>
  <c r="O10" i="12"/>
  <c r="V10" i="12" s="1"/>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X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CD28" i="12"/>
  <c r="BI28" i="12"/>
  <c r="BJ28"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AM27" i="12"/>
  <c r="AJ24" i="12"/>
  <c r="BJ29" i="12"/>
  <c r="BF28" i="12"/>
  <c r="BJ26" i="12"/>
  <c r="BI25" i="12"/>
  <c r="BF24" i="12"/>
  <c r="BG22" i="12"/>
  <c r="BI20" i="12"/>
  <c r="BG17" i="12"/>
  <c r="CD27" i="12"/>
  <c r="BE27" i="12"/>
  <c r="CB16" i="12"/>
  <c r="AL29" i="12"/>
  <c r="AK27" i="12"/>
  <c r="AM21" i="12"/>
  <c r="BI29" i="12"/>
  <c r="BI27" i="12"/>
  <c r="BI23" i="12"/>
  <c r="BF22" i="12"/>
  <c r="BF20" i="12"/>
  <c r="CB27" i="12"/>
  <c r="BG29" i="12"/>
  <c r="BF26" i="12"/>
  <c r="BE25" i="12"/>
  <c r="BE24" i="12"/>
  <c r="BJ22" i="12"/>
  <c r="BH21" i="12"/>
  <c r="BG19" i="12"/>
  <c r="BE17" i="12"/>
  <c r="CD29" i="12"/>
  <c r="CB28" i="12"/>
  <c r="BZ27" i="12"/>
  <c r="CD21" i="12"/>
  <c r="CB29" i="12"/>
  <c r="BZ28" i="12"/>
  <c r="CB26" i="12"/>
  <c r="BZ26" i="12"/>
  <c r="CD24" i="12"/>
  <c r="CB23" i="12"/>
  <c r="BZ21" i="12"/>
  <c r="AL23" i="12"/>
  <c r="AO16" i="12"/>
  <c r="AO29" i="12"/>
  <c r="AK28" i="12"/>
  <c r="AN26" i="12"/>
  <c r="AJ25" i="12"/>
  <c r="AN22" i="12"/>
  <c r="AJ20" i="12"/>
  <c r="AJ16" i="12"/>
  <c r="BE28" i="12"/>
  <c r="BG27" i="12"/>
  <c r="BI26" i="12"/>
  <c r="BE26" i="12"/>
  <c r="BG25" i="12"/>
  <c r="BG24" i="12"/>
  <c r="BH23" i="12"/>
  <c r="BI22" i="12"/>
  <c r="BI21" i="12"/>
  <c r="BG20" i="12"/>
  <c r="BH18" i="12"/>
  <c r="BE16" i="12"/>
  <c r="CD25" i="12"/>
  <c r="CB24" i="12"/>
  <c r="BZ23" i="12"/>
  <c r="BZ20" i="12"/>
  <c r="AJ28" i="12"/>
  <c r="AM26" i="12"/>
  <c r="AK24" i="12"/>
  <c r="AK22" i="12"/>
  <c r="AM19"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J29" i="12"/>
  <c r="AL28" i="12"/>
  <c r="AN27" i="12"/>
  <c r="AJ27" i="12"/>
  <c r="AL26" i="12"/>
  <c r="AM25" i="12"/>
  <c r="AN24" i="12"/>
  <c r="AN23" i="12"/>
  <c r="AO22" i="12"/>
  <c r="AJ22" i="12"/>
  <c r="AN20" i="12"/>
  <c r="AL19" i="12"/>
  <c r="AM17" i="12"/>
  <c r="BF21" i="12"/>
  <c r="BH20" i="12"/>
  <c r="BJ19" i="12"/>
  <c r="BE19" i="12"/>
  <c r="BE18" i="12"/>
  <c r="BF17" i="12"/>
  <c r="BG16" i="12"/>
  <c r="BZ17" i="12"/>
  <c r="CA16" i="12"/>
  <c r="AO25" i="12"/>
  <c r="AK25" i="12"/>
  <c r="AM24" i="12"/>
  <c r="AO23" i="12"/>
  <c r="AK23" i="12"/>
  <c r="AM22" i="12"/>
  <c r="AO21" i="12"/>
  <c r="AK21" i="12"/>
  <c r="AM20" i="12"/>
  <c r="AO19" i="12"/>
  <c r="AK19" i="12"/>
  <c r="AK18" i="12"/>
  <c r="AL17" i="12"/>
  <c r="AM16" i="12"/>
  <c r="CC16" i="12"/>
  <c r="CA17" i="12"/>
  <c r="CE17" i="12"/>
  <c r="CC18" i="12"/>
  <c r="CA19" i="12"/>
  <c r="BF16" i="12"/>
  <c r="BJ16" i="12"/>
  <c r="BH17" i="12"/>
  <c r="BF18" i="12"/>
  <c r="BJ18" i="12"/>
  <c r="BH19" i="12"/>
  <c r="AL16" i="12"/>
  <c r="AJ17" i="12"/>
  <c r="AN17" i="12"/>
  <c r="AL18" i="12"/>
  <c r="AJ19" i="12"/>
  <c r="AN21" i="12"/>
  <c r="AJ21" i="12"/>
  <c r="AL20" i="12"/>
  <c r="AN19" i="12"/>
  <c r="AO18" i="12"/>
  <c r="AJ18" i="12"/>
  <c r="AK17" i="12"/>
  <c r="AK16" i="12"/>
  <c r="G8" i="13"/>
  <c r="F9" i="12"/>
  <c r="I13" i="12" l="1"/>
  <c r="G13" i="12" s="1"/>
  <c r="I12" i="17" s="1"/>
  <c r="K12" i="17" s="1"/>
  <c r="I9" i="3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S9" i="12"/>
  <c r="G15" i="12"/>
  <c r="I14" i="17" s="1"/>
  <c r="K14" i="17" s="1"/>
  <c r="Y11" i="12"/>
  <c r="G16" i="12"/>
  <c r="I15" i="17" s="1"/>
  <c r="N20" i="12"/>
  <c r="H19" i="17" s="1"/>
  <c r="G24" i="12"/>
  <c r="I23" i="17" s="1"/>
  <c r="N17" i="12"/>
  <c r="H16" i="17" s="1"/>
  <c r="G29" i="12"/>
  <c r="I28" i="17" s="1"/>
  <c r="Q9" i="12"/>
  <c r="L9" i="12"/>
  <c r="V11" i="12"/>
  <c r="N10" i="12"/>
  <c r="H9" i="17" s="1"/>
  <c r="O9" i="12"/>
  <c r="G19" i="12"/>
  <c r="I18" i="17" s="1"/>
  <c r="G12" i="12"/>
  <c r="I11" i="17" s="1"/>
  <c r="K11" i="17" s="1"/>
  <c r="N28" i="12"/>
  <c r="H27" i="17" s="1"/>
  <c r="G17" i="12"/>
  <c r="I16" i="17" s="1"/>
  <c r="N21" i="12"/>
  <c r="H20" i="17" s="1"/>
  <c r="G11" i="12"/>
  <c r="I10" i="17" s="1"/>
  <c r="K10" i="17" s="1"/>
  <c r="M9" i="12"/>
  <c r="V12" i="12"/>
  <c r="X10" i="12"/>
  <c r="H9" i="12"/>
  <c r="N14" i="12"/>
  <c r="N18" i="12"/>
  <c r="H17" i="17" s="1"/>
  <c r="N22" i="12"/>
  <c r="H21" i="17" s="1"/>
  <c r="N26" i="12"/>
  <c r="H25" i="17" s="1"/>
  <c r="G23" i="12"/>
  <c r="I22" i="17" s="1"/>
  <c r="Z10" i="12"/>
  <c r="J9" i="12"/>
  <c r="N16" i="12"/>
  <c r="H15" i="17" s="1"/>
  <c r="G20" i="12"/>
  <c r="I19" i="17" s="1"/>
  <c r="N24" i="12"/>
  <c r="H23" i="17" s="1"/>
  <c r="G21" i="12"/>
  <c r="I20" i="17" s="1"/>
  <c r="N25" i="12"/>
  <c r="H24" i="17" s="1"/>
  <c r="N29" i="12"/>
  <c r="H28" i="17" s="1"/>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I9" i="12" l="1"/>
  <c r="Y9" i="12"/>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3" i="9" l="1"/>
  <c r="BS4863" i="9" s="1"/>
  <c r="BJ4863" i="9"/>
  <c r="BP4863" i="9" s="1"/>
  <c r="BI4863" i="9"/>
  <c r="BO4863" i="9" s="1"/>
  <c r="BG4863" i="9"/>
  <c r="BK4862" i="9"/>
  <c r="BS4862" i="9" s="1"/>
  <c r="BJ4862" i="9"/>
  <c r="BP4862" i="9" s="1"/>
  <c r="BI4862" i="9"/>
  <c r="BO4862" i="9" s="1"/>
  <c r="BG4862" i="9"/>
  <c r="BK4861" i="9"/>
  <c r="BS4861" i="9" s="1"/>
  <c r="BJ4861" i="9"/>
  <c r="BP4861" i="9" s="1"/>
  <c r="BI4861" i="9"/>
  <c r="BO4861" i="9" s="1"/>
  <c r="BG4861" i="9"/>
  <c r="BK4860" i="9"/>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G26" i="9"/>
  <c r="BK25" i="9"/>
  <c r="BS25" i="9" s="1"/>
  <c r="BJ25" i="9"/>
  <c r="BP25" i="9" s="1"/>
  <c r="BI25" i="9"/>
  <c r="BO25" i="9" s="1"/>
  <c r="BG25" i="9"/>
  <c r="BK24" i="9"/>
  <c r="BS24" i="9" s="1"/>
  <c r="BJ24" i="9"/>
  <c r="BP24" i="9" s="1"/>
  <c r="BI24" i="9"/>
  <c r="BO24" i="9" s="1"/>
  <c r="BG24" i="9"/>
  <c r="BK23" i="9"/>
  <c r="BJ23" i="9"/>
  <c r="BI23" i="9"/>
  <c r="BG23"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AZ13" i="12" l="1"/>
  <c r="BB13" i="12"/>
  <c r="BA13" i="12"/>
  <c r="AX13" i="12"/>
  <c r="BC13" i="12"/>
  <c r="BA12" i="12"/>
  <c r="BC12" i="12"/>
  <c r="BB12" i="12"/>
  <c r="AZ12" i="12"/>
  <c r="BS23" i="9"/>
  <c r="BU10" i="12"/>
  <c r="BS10" i="12"/>
  <c r="BT10" i="12"/>
  <c r="BW10" i="12"/>
  <c r="BX10" i="12"/>
  <c r="BV10" i="12"/>
  <c r="AG12" i="12"/>
  <c r="AH12" i="12"/>
  <c r="AF12" i="12"/>
  <c r="AE12" i="12"/>
  <c r="BO23" i="9"/>
  <c r="AD10" i="12" s="1"/>
  <c r="AC10" i="12"/>
  <c r="AH10" i="12"/>
  <c r="AG10" i="12"/>
  <c r="AE10" i="12"/>
  <c r="AF10" i="12"/>
  <c r="BP23" i="9"/>
  <c r="AY10" i="12" s="1"/>
  <c r="AZ10" i="12"/>
  <c r="AX10" i="12"/>
  <c r="BC10" i="12"/>
  <c r="BA10" i="12"/>
  <c r="BB10" i="12"/>
  <c r="BW13" i="12"/>
  <c r="BX13" i="12"/>
  <c r="BT13" i="12"/>
  <c r="BV13" i="12"/>
  <c r="BU13" i="12"/>
  <c r="BS13" i="12"/>
  <c r="BU12" i="12"/>
  <c r="BW12" i="12"/>
  <c r="BS12" i="12"/>
  <c r="BV12" i="12"/>
  <c r="BX12" i="12"/>
  <c r="BO26" i="9"/>
  <c r="AH13" i="12"/>
  <c r="AG13" i="12"/>
  <c r="AF13" i="12"/>
  <c r="AE13" i="12"/>
  <c r="BS11" i="9"/>
  <c r="CD10" i="12"/>
  <c r="BZ10" i="12"/>
  <c r="CA10" i="12"/>
  <c r="CE10" i="12"/>
  <c r="CB10" i="12"/>
  <c r="BS13" i="9"/>
  <c r="CB12" i="12"/>
  <c r="CI12" i="12" s="1"/>
  <c r="CC12" i="12"/>
  <c r="CJ12" i="12" s="1"/>
  <c r="CE12" i="12"/>
  <c r="CL12" i="12" s="1"/>
  <c r="CD12" i="12"/>
  <c r="CK12" i="12" s="1"/>
  <c r="BZ12" i="12"/>
  <c r="BS14" i="9"/>
  <c r="CC13" i="12"/>
  <c r="CJ13" i="12" s="1"/>
  <c r="CA13" i="12"/>
  <c r="CH13" i="12" s="1"/>
  <c r="BZ13" i="12"/>
  <c r="CE13" i="12"/>
  <c r="CL13" i="12" s="1"/>
  <c r="CB13" i="12"/>
  <c r="CI13" i="12" s="1"/>
  <c r="BS16" i="9"/>
  <c r="CA15" i="12"/>
  <c r="CH15" i="12" s="1"/>
  <c r="CD15" i="12"/>
  <c r="CK15" i="12" s="1"/>
  <c r="BZ15" i="12"/>
  <c r="CE15" i="12"/>
  <c r="CL15" i="12" s="1"/>
  <c r="CC15" i="12"/>
  <c r="CJ15" i="12" s="1"/>
  <c r="CB15" i="12"/>
  <c r="CI15" i="12" s="1"/>
  <c r="BO11" i="9"/>
  <c r="AJ10" i="12" s="1"/>
  <c r="AO10" i="12"/>
  <c r="AV10" i="12" s="1"/>
  <c r="AM10" i="12"/>
  <c r="AT10" i="12" s="1"/>
  <c r="AN10" i="12"/>
  <c r="AU10" i="12" s="1"/>
  <c r="AL10" i="12"/>
  <c r="AS10" i="12" s="1"/>
  <c r="BP11" i="9"/>
  <c r="BE10" i="12"/>
  <c r="BJ10" i="12"/>
  <c r="BF10" i="12"/>
  <c r="BI10" i="12"/>
  <c r="BH10" i="12"/>
  <c r="BG10" i="12"/>
  <c r="BP13" i="9"/>
  <c r="BE12" i="12" s="1"/>
  <c r="BG12" i="12"/>
  <c r="BN12" i="12" s="1"/>
  <c r="BH12" i="12"/>
  <c r="BO12" i="12" s="1"/>
  <c r="BI12" i="12"/>
  <c r="BP12" i="12" s="1"/>
  <c r="BJ12" i="12"/>
  <c r="BQ12" i="12" s="1"/>
  <c r="BP16" i="9"/>
  <c r="BJ15" i="12" s="1"/>
  <c r="BQ15" i="12" s="1"/>
  <c r="BF15" i="12"/>
  <c r="BM15" i="12" s="1"/>
  <c r="BI15" i="12"/>
  <c r="BP15" i="12" s="1"/>
  <c r="BE15" i="12"/>
  <c r="BG15" i="12"/>
  <c r="BN15" i="12" s="1"/>
  <c r="BH15" i="12"/>
  <c r="BO15" i="12" s="1"/>
  <c r="BP12" i="9"/>
  <c r="BE11" i="12"/>
  <c r="BH11" i="12"/>
  <c r="BO11" i="12" s="1"/>
  <c r="BF11" i="12"/>
  <c r="BM11" i="12" s="1"/>
  <c r="BI11" i="12"/>
  <c r="BP11" i="12" s="1"/>
  <c r="BJ11" i="12"/>
  <c r="BQ11" i="12" s="1"/>
  <c r="BP14" i="9"/>
  <c r="BI13" i="12" s="1"/>
  <c r="BP13" i="12" s="1"/>
  <c r="BJ13" i="12"/>
  <c r="BQ13" i="12" s="1"/>
  <c r="BH13" i="12"/>
  <c r="BO13" i="12" s="1"/>
  <c r="BG13" i="12"/>
  <c r="BN13" i="12" s="1"/>
  <c r="BE13" i="12"/>
  <c r="BP15" i="9"/>
  <c r="BI14" i="12"/>
  <c r="BP14" i="12" s="1"/>
  <c r="BH14" i="12"/>
  <c r="BO14" i="12" s="1"/>
  <c r="BF14" i="12"/>
  <c r="BM14" i="12" s="1"/>
  <c r="BG14" i="12"/>
  <c r="BN14" i="12" s="1"/>
  <c r="BE14" i="12"/>
  <c r="BS12" i="9"/>
  <c r="CA11" i="12" s="1"/>
  <c r="CH11" i="12" s="1"/>
  <c r="BZ11" i="12"/>
  <c r="CC11" i="12"/>
  <c r="CJ11" i="12" s="1"/>
  <c r="CB11" i="12"/>
  <c r="CI11" i="12" s="1"/>
  <c r="CD11" i="12"/>
  <c r="CK11" i="12" s="1"/>
  <c r="CE11" i="12"/>
  <c r="CL11" i="12" s="1"/>
  <c r="BS15" i="9"/>
  <c r="BT12" i="12" s="1"/>
  <c r="CD14" i="12"/>
  <c r="CK14" i="12" s="1"/>
  <c r="CB14" i="12"/>
  <c r="CI14" i="12" s="1"/>
  <c r="BZ14" i="12"/>
  <c r="CA14" i="12"/>
  <c r="CH14" i="12" s="1"/>
  <c r="CC14" i="12"/>
  <c r="CJ14" i="12" s="1"/>
  <c r="AJ15" i="12"/>
  <c r="AQ15" i="12" s="1"/>
  <c r="AK15" i="12"/>
  <c r="AR15" i="12" s="1"/>
  <c r="AO15" i="12"/>
  <c r="AV15" i="12" s="1"/>
  <c r="AL15" i="12"/>
  <c r="AS15" i="12" s="1"/>
  <c r="AM15" i="12"/>
  <c r="AT15" i="12" s="1"/>
  <c r="AJ14" i="12"/>
  <c r="AQ14" i="12" s="1"/>
  <c r="AN14" i="12"/>
  <c r="AU14" i="12" s="1"/>
  <c r="AO14" i="12"/>
  <c r="AV14" i="12" s="1"/>
  <c r="AL14" i="12"/>
  <c r="AS14" i="12" s="1"/>
  <c r="AM14" i="12"/>
  <c r="AT14" i="12" s="1"/>
  <c r="AN13" i="12"/>
  <c r="AU13" i="12" s="1"/>
  <c r="AL13" i="12"/>
  <c r="AS13" i="12" s="1"/>
  <c r="AM13" i="12"/>
  <c r="AT13" i="12" s="1"/>
  <c r="AN12" i="12"/>
  <c r="AU12" i="12" s="1"/>
  <c r="AO12" i="12"/>
  <c r="AV12" i="12" s="1"/>
  <c r="AL12" i="12"/>
  <c r="AS12" i="12" s="1"/>
  <c r="AK11" i="12"/>
  <c r="AO11" i="12"/>
  <c r="AM11" i="12"/>
  <c r="AJ11" i="12"/>
  <c r="AQ11" i="12" s="1"/>
  <c r="AN11" i="12"/>
  <c r="BO16" i="9"/>
  <c r="AN15" i="12" s="1"/>
  <c r="AU15" i="12" s="1"/>
  <c r="BO15" i="9"/>
  <c r="BO14" i="9"/>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G11" i="8"/>
  <c r="G10" i="8"/>
  <c r="G9" i="8"/>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H15" i="5"/>
  <c r="G15" i="5"/>
  <c r="F15" i="5"/>
  <c r="H14" i="5"/>
  <c r="G14" i="5"/>
  <c r="F14" i="5"/>
  <c r="H13" i="5"/>
  <c r="G13" i="5"/>
  <c r="F13" i="5"/>
  <c r="H12" i="5"/>
  <c r="G12" i="5"/>
  <c r="F12" i="5"/>
  <c r="H11" i="5"/>
  <c r="G11" i="5"/>
  <c r="F11" i="5"/>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CA12" i="12" l="1"/>
  <c r="CH12" i="12" s="1"/>
  <c r="H9" i="8"/>
  <c r="AX12" i="12"/>
  <c r="AX9" i="12" s="1"/>
  <c r="AJ12" i="12"/>
  <c r="AQ12" i="12" s="1"/>
  <c r="AK10" i="12"/>
  <c r="AR10" i="12" s="1"/>
  <c r="AD12" i="12"/>
  <c r="AY13" i="12"/>
  <c r="AC13" i="12"/>
  <c r="AY12" i="12"/>
  <c r="AD13" i="12"/>
  <c r="H12" i="8"/>
  <c r="AK13" i="12"/>
  <c r="AR13" i="12" s="1"/>
  <c r="BF13" i="12"/>
  <c r="BM13" i="12" s="1"/>
  <c r="BF12" i="12"/>
  <c r="BM12" i="12" s="1"/>
  <c r="AK12" i="12"/>
  <c r="AR12" i="12" s="1"/>
  <c r="H11" i="8"/>
  <c r="AJ13" i="12"/>
  <c r="AQ13" i="12" s="1"/>
  <c r="BR11" i="12"/>
  <c r="I10" i="13" s="1"/>
  <c r="K10" i="13" s="1"/>
  <c r="H10" i="8"/>
  <c r="J14" i="6"/>
  <c r="CC10" i="12"/>
  <c r="CC9" i="12" s="1"/>
  <c r="CJ9" i="12" s="1"/>
  <c r="AB10" i="12"/>
  <c r="CE14" i="12"/>
  <c r="CL14" i="12" s="1"/>
  <c r="W13" i="14"/>
  <c r="Q13" i="14"/>
  <c r="AA13" i="14" s="1"/>
  <c r="P13" i="14"/>
  <c r="Z13" i="14" s="1"/>
  <c r="U13" i="14"/>
  <c r="AE13" i="14" s="1"/>
  <c r="V13" i="14"/>
  <c r="Y13" i="14"/>
  <c r="T13" i="14"/>
  <c r="AD13" i="14" s="1"/>
  <c r="S13" i="14"/>
  <c r="AC13" i="14" s="1"/>
  <c r="X13" i="14"/>
  <c r="R13" i="14"/>
  <c r="AB13" i="14" s="1"/>
  <c r="BG11" i="12"/>
  <c r="BN11" i="12" s="1"/>
  <c r="BC9" i="12"/>
  <c r="Y10" i="14"/>
  <c r="Q10" i="14"/>
  <c r="AA10" i="14" s="1"/>
  <c r="P10" i="14"/>
  <c r="Z10" i="14" s="1"/>
  <c r="U10" i="14"/>
  <c r="AE10" i="14" s="1"/>
  <c r="T10" i="14"/>
  <c r="AD10" i="14" s="1"/>
  <c r="R10" i="14"/>
  <c r="AB10" i="14" s="1"/>
  <c r="S10" i="14"/>
  <c r="AC10" i="14" s="1"/>
  <c r="W10" i="14"/>
  <c r="X10" i="14"/>
  <c r="V10" i="14"/>
  <c r="BR13" i="12"/>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CD13" i="12"/>
  <c r="CK13" i="12" s="1"/>
  <c r="AQ10" i="12"/>
  <c r="AB11" i="12"/>
  <c r="BO10" i="12"/>
  <c r="BH9" i="12"/>
  <c r="BO9" i="12" s="1"/>
  <c r="BA9" i="12"/>
  <c r="BL10" i="12"/>
  <c r="BD10" i="12"/>
  <c r="BE9" i="12"/>
  <c r="BL9" i="12" s="1"/>
  <c r="CL10" i="12"/>
  <c r="CK10" i="12"/>
  <c r="AO13" i="12"/>
  <c r="AV13" i="12" s="1"/>
  <c r="BL13" i="12"/>
  <c r="AW11" i="12"/>
  <c r="BP10" i="12"/>
  <c r="BI9" i="12"/>
  <c r="BP9" i="12" s="1"/>
  <c r="AZ9" i="12"/>
  <c r="CG15" i="12"/>
  <c r="BY15" i="12"/>
  <c r="CH10" i="12"/>
  <c r="CA9" i="12"/>
  <c r="CH9" i="12" s="1"/>
  <c r="BV9" i="12"/>
  <c r="BJ14" i="12"/>
  <c r="BQ14" i="12" s="1"/>
  <c r="BL11" i="12"/>
  <c r="BL15" i="12"/>
  <c r="BD15" i="12"/>
  <c r="BK15" i="12" s="1"/>
  <c r="BL12" i="12"/>
  <c r="BM10" i="12"/>
  <c r="CG13" i="12"/>
  <c r="CG12" i="12"/>
  <c r="BY12" i="12"/>
  <c r="BS9" i="12"/>
  <c r="BR10" i="12"/>
  <c r="I9" i="13" s="1"/>
  <c r="BX9" i="12"/>
  <c r="BR14" i="12"/>
  <c r="I13" i="13" s="1"/>
  <c r="K13" i="13" s="1"/>
  <c r="CG14" i="12"/>
  <c r="CG11" i="12"/>
  <c r="BY11" i="12"/>
  <c r="AW14" i="12"/>
  <c r="BL14" i="12"/>
  <c r="BN10"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M12" i="12"/>
  <c r="AM9" i="12" s="1"/>
  <c r="AT9" i="12" s="1"/>
  <c r="AI11" i="12"/>
  <c r="AP11" i="12" s="1"/>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AI10" i="12" l="1"/>
  <c r="AP10" i="12" s="1"/>
  <c r="AB13" i="12"/>
  <c r="AB12" i="12"/>
  <c r="AY9" i="12"/>
  <c r="AW13" i="12"/>
  <c r="BT9" i="12"/>
  <c r="BD13" i="12"/>
  <c r="BK13" i="12" s="1"/>
  <c r="BD12" i="12"/>
  <c r="BK12" i="12" s="1"/>
  <c r="BF9" i="12"/>
  <c r="BM9" i="12" s="1"/>
  <c r="AW12" i="12"/>
  <c r="AD9" i="12"/>
  <c r="AJ9" i="12"/>
  <c r="AQ9" i="12" s="1"/>
  <c r="CJ10" i="12"/>
  <c r="BY14" i="12"/>
  <c r="H13" i="13" s="1"/>
  <c r="J13" i="13" s="1"/>
  <c r="AC9" i="12"/>
  <c r="BG9" i="12"/>
  <c r="BN9" i="12" s="1"/>
  <c r="BD11" i="12"/>
  <c r="BK11" i="12" s="1"/>
  <c r="BW9" i="12"/>
  <c r="BY10" i="12"/>
  <c r="H9" i="13" s="1"/>
  <c r="J9" i="13" s="1"/>
  <c r="AW15" i="12"/>
  <c r="V8" i="14"/>
  <c r="CF14" i="12"/>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H9" i="12"/>
  <c r="AF9" i="12"/>
  <c r="I9" i="11"/>
  <c r="J9" i="11" s="1"/>
  <c r="H9" i="11"/>
  <c r="J8" i="6"/>
  <c r="H8" i="8"/>
  <c r="H9" i="1"/>
  <c r="AB9" i="12" l="1"/>
  <c r="AW9" i="12"/>
  <c r="CF10" i="12"/>
  <c r="CF13" i="12"/>
  <c r="H12" i="13"/>
  <c r="J12" i="13" s="1"/>
  <c r="BD9" i="12"/>
  <c r="BK9" i="12" s="1"/>
  <c r="BY9" i="12"/>
  <c r="CF9" i="12" s="1"/>
  <c r="AI9" i="12"/>
  <c r="AP9" i="12" s="1"/>
  <c r="H8" i="13" l="1"/>
  <c r="J8" i="13" s="1"/>
  <c r="K9" i="12" l="1"/>
  <c r="G10" i="12"/>
  <c r="G9" i="12" s="1"/>
  <c r="I9" i="17" l="1"/>
  <c r="I8" i="17" l="1"/>
  <c r="K8" i="17" s="1"/>
  <c r="K9"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Ineta Petraškienė</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 ref="AG11" authorId="1" shapeId="0" xr:uid="{A4477213-3FAF-483D-9CCA-6BA215762362}">
      <text>
        <r>
          <rPr>
            <b/>
            <sz val="9"/>
            <color indexed="81"/>
            <rFont val="Tahoma"/>
            <family val="2"/>
            <charset val="186"/>
          </rPr>
          <t>Ineta Petraškienė:</t>
        </r>
        <r>
          <rPr>
            <sz val="9"/>
            <color indexed="81"/>
            <rFont val="Tahoma"/>
            <family val="2"/>
            <charset val="186"/>
          </rPr>
          <t xml:space="preserve">
Išregistruota pareiškėjo prašymu 2025-11-17</t>
        </r>
      </text>
    </comment>
    <comment ref="AG12" authorId="1" shapeId="0" xr:uid="{7B52324E-BDAE-4964-A4AE-DC43EA2A7FA8}">
      <text>
        <r>
          <rPr>
            <b/>
            <sz val="9"/>
            <color indexed="81"/>
            <rFont val="Tahoma"/>
            <family val="2"/>
            <charset val="186"/>
          </rPr>
          <t>Ineta Petraškienė:</t>
        </r>
        <r>
          <rPr>
            <sz val="9"/>
            <color indexed="81"/>
            <rFont val="Tahoma"/>
            <family val="2"/>
            <charset val="186"/>
          </rPr>
          <t xml:space="preserve">
Neigiama išvada</t>
        </r>
      </text>
    </comment>
    <comment ref="AG13" authorId="1" shapeId="0" xr:uid="{B73BDE5C-3CEB-4EC0-A81D-CE06440C7EC8}">
      <text>
        <r>
          <rPr>
            <b/>
            <sz val="9"/>
            <color indexed="81"/>
            <rFont val="Tahoma"/>
            <family val="2"/>
            <charset val="186"/>
          </rPr>
          <t>Ineta Petraškienė:</t>
        </r>
        <r>
          <rPr>
            <sz val="9"/>
            <color indexed="81"/>
            <rFont val="Tahoma"/>
            <family val="2"/>
            <charset val="186"/>
          </rPr>
          <t xml:space="preserve">
Išregistruota pareiškėjo prašymu 2025-05-13</t>
        </r>
      </text>
    </comment>
    <comment ref="AO16" authorId="1" shapeId="0" xr:uid="{D0ED59C7-456C-43B1-BFCF-A577F60EE61E}">
      <text>
        <r>
          <rPr>
            <b/>
            <sz val="9"/>
            <color indexed="81"/>
            <rFont val="Tahoma"/>
            <family val="2"/>
            <charset val="186"/>
          </rPr>
          <t>Ineta Petraškienė:</t>
        </r>
        <r>
          <rPr>
            <sz val="9"/>
            <color indexed="81"/>
            <rFont val="Tahoma"/>
            <family val="2"/>
            <charset val="186"/>
          </rPr>
          <t xml:space="preserve">
Išlaikyti sukurtų darbo vietų (etatų) 4,8 vnt. </t>
        </r>
      </text>
    </comment>
    <comment ref="AO17" authorId="1" shapeId="0" xr:uid="{627AEA53-E20B-49A3-BCC1-A40A1DE50EF9}">
      <text>
        <r>
          <rPr>
            <b/>
            <sz val="9"/>
            <color indexed="81"/>
            <rFont val="Tahoma"/>
            <family val="2"/>
            <charset val="186"/>
          </rPr>
          <t>Ineta Petraškienė:</t>
        </r>
        <r>
          <rPr>
            <sz val="9"/>
            <color indexed="81"/>
            <rFont val="Tahoma"/>
            <family val="2"/>
            <charset val="186"/>
          </rPr>
          <t xml:space="preserve">
Išlaikyti sukurtų darbo vietų (etatų) 1 vnt.</t>
        </r>
      </text>
    </comment>
    <comment ref="AO18" authorId="1" shapeId="0" xr:uid="{28498DCB-CE74-4CB5-907A-C3048D3AFDFA}">
      <text>
        <r>
          <rPr>
            <b/>
            <sz val="9"/>
            <color indexed="81"/>
            <rFont val="Tahoma"/>
            <family val="2"/>
            <charset val="186"/>
          </rPr>
          <t>Ineta Petraškienė:</t>
        </r>
        <r>
          <rPr>
            <sz val="9"/>
            <color indexed="81"/>
            <rFont val="Tahoma"/>
            <family val="2"/>
            <charset val="186"/>
          </rPr>
          <t xml:space="preserve">
Išlaikyti sukurtų darbo vietų (etatų) 18 vnt.</t>
        </r>
      </text>
    </comment>
    <comment ref="AO19" authorId="1" shapeId="0" xr:uid="{070BC4D6-E159-4DC4-9CC7-F32B806A3987}">
      <text>
        <r>
          <rPr>
            <b/>
            <sz val="9"/>
            <color indexed="81"/>
            <rFont val="Tahoma"/>
            <family val="2"/>
            <charset val="186"/>
          </rPr>
          <t>Ineta Petraškienė:</t>
        </r>
        <r>
          <rPr>
            <sz val="9"/>
            <color indexed="81"/>
            <rFont val="Tahoma"/>
            <family val="2"/>
            <charset val="186"/>
          </rPr>
          <t xml:space="preserve">
Išlaikyti sukurtų darbo vietų (etatų) 46 vnt.</t>
        </r>
      </text>
    </comment>
    <comment ref="AG21" authorId="1" shapeId="0" xr:uid="{585D6627-6468-4838-8AB9-63B189ED67E1}">
      <text>
        <r>
          <rPr>
            <b/>
            <sz val="9"/>
            <color indexed="81"/>
            <rFont val="Tahoma"/>
            <family val="2"/>
            <charset val="186"/>
          </rPr>
          <t>Ineta Petraškienė:</t>
        </r>
        <r>
          <rPr>
            <sz val="9"/>
            <color indexed="81"/>
            <rFont val="Tahoma"/>
            <family val="2"/>
            <charset val="186"/>
          </rPr>
          <t xml:space="preserve">
Pareiškėjo prašymu 2025-09-02</t>
        </r>
      </text>
    </comment>
    <comment ref="AT25" authorId="1" shapeId="0" xr:uid="{23A3C5F4-5858-4272-B66B-7971DB50DC51}">
      <text>
        <r>
          <rPr>
            <b/>
            <sz val="9"/>
            <color indexed="81"/>
            <rFont val="Tahoma"/>
            <family val="2"/>
            <charset val="186"/>
          </rPr>
          <t>Ineta Petraškienė:</t>
        </r>
        <r>
          <rPr>
            <sz val="9"/>
            <color indexed="81"/>
            <rFont val="Tahoma"/>
            <family val="2"/>
            <charset val="186"/>
          </rPr>
          <t xml:space="preserve">
(VVG teritorijos jaunimas ir jaunos šeimos) skaičius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8" authorId="0" shapeId="0" xr:uid="{00000000-0006-0000-0D00-000001000000}">
      <text>
        <r>
          <rPr>
            <b/>
            <sz val="9"/>
            <color indexed="81"/>
            <rFont val="Tahoma"/>
            <family val="2"/>
            <charset val="186"/>
          </rPr>
          <t>User:</t>
        </r>
        <r>
          <rPr>
            <sz val="9"/>
            <color indexed="81"/>
            <rFont val="Tahoma"/>
            <family val="2"/>
            <charset val="186"/>
          </rPr>
          <t xml:space="preserve">
14,5 etato</t>
        </r>
      </text>
    </comment>
    <comment ref="G10" authorId="0" shapeId="0" xr:uid="{00000000-0006-0000-0D00-000002000000}">
      <text>
        <r>
          <rPr>
            <b/>
            <sz val="9"/>
            <color indexed="81"/>
            <rFont val="Tahoma"/>
            <family val="2"/>
            <charset val="186"/>
          </rPr>
          <t>User:</t>
        </r>
        <r>
          <rPr>
            <sz val="9"/>
            <color indexed="81"/>
            <rFont val="Tahoma"/>
            <family val="2"/>
            <charset val="186"/>
          </rPr>
          <t xml:space="preserve">
0,5 etato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700-000001000000}">
      <text>
        <r>
          <rPr>
            <b/>
            <sz val="9"/>
            <color indexed="81"/>
            <rFont val="Tahoma"/>
            <family val="2"/>
            <charset val="186"/>
          </rPr>
          <t>User:</t>
        </r>
        <r>
          <rPr>
            <sz val="9"/>
            <color indexed="81"/>
            <rFont val="Tahoma"/>
            <family val="2"/>
            <charset val="186"/>
          </rPr>
          <t xml:space="preserve">
kvietimus išvardint, renginius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13" authorId="0" shapeId="0" xr:uid="{32D1BF5D-6934-4A94-AC0C-C7912A5733D6}">
      <text>
        <r>
          <rPr>
            <b/>
            <sz val="9"/>
            <color indexed="81"/>
            <rFont val="Tahoma"/>
            <charset val="1"/>
          </rPr>
          <t>User:</t>
        </r>
        <r>
          <rPr>
            <sz val="9"/>
            <color indexed="81"/>
            <rFont val="Tahoma"/>
            <charset val="1"/>
          </rPr>
          <t xml:space="preserve">
Pakalupio bendruomenė -  nebėra VVG narė, nes buvo likviduota;
Mirė 1 narys, fizinis asmuos buvo VVG narys, visuomenininkas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600-000001000000}">
      <text>
        <r>
          <rPr>
            <b/>
            <sz val="9"/>
            <color indexed="81"/>
            <rFont val="Tahoma"/>
            <family val="2"/>
            <charset val="186"/>
          </rPr>
          <t>User:</t>
        </r>
        <r>
          <rPr>
            <sz val="9"/>
            <color indexed="81"/>
            <rFont val="Tahoma"/>
            <family val="2"/>
            <charset val="186"/>
          </rPr>
          <t xml:space="preserve">
EXCEL 14 DALIS
</t>
        </r>
      </text>
    </comment>
    <comment ref="G8" authorId="0" shapeId="0" xr:uid="{4CEB577E-AAAB-4E29-9971-F21F873D6D48}">
      <text>
        <r>
          <rPr>
            <b/>
            <sz val="9"/>
            <color indexed="81"/>
            <rFont val="Tahoma"/>
            <family val="2"/>
            <charset val="186"/>
          </rPr>
          <t>User:</t>
        </r>
        <r>
          <rPr>
            <sz val="9"/>
            <color indexed="81"/>
            <rFont val="Tahoma"/>
            <family val="2"/>
            <charset val="186"/>
          </rPr>
          <t xml:space="preserve">
1 sukurta darbo vieta 2025 m. asmeniui iki 40 m.</t>
        </r>
      </text>
    </comment>
    <comment ref="G9" authorId="0" shapeId="0" xr:uid="{7E873D8B-A3AC-466B-8617-08EA3C1F6E2E}">
      <text>
        <r>
          <rPr>
            <b/>
            <sz val="9"/>
            <color indexed="81"/>
            <rFont val="Tahoma"/>
            <family val="2"/>
            <charset val="186"/>
          </rPr>
          <t>User:</t>
        </r>
        <r>
          <rPr>
            <sz val="9"/>
            <color indexed="81"/>
            <rFont val="Tahoma"/>
            <family val="2"/>
            <charset val="186"/>
          </rPr>
          <t xml:space="preserve">
Projektai: </t>
        </r>
        <r>
          <rPr>
            <b/>
            <sz val="9"/>
            <color indexed="81"/>
            <rFont val="Tahoma"/>
            <family val="2"/>
            <charset val="186"/>
          </rPr>
          <t>I. BĮ Mažeikių rajono Renavo dvaro sodyba „Gyventi ir kurti dermėje su gamta“ 10 veiklų ir edukacijų</t>
        </r>
        <r>
          <rPr>
            <sz val="9"/>
            <color indexed="81"/>
            <rFont val="Tahoma"/>
            <family val="2"/>
            <charset val="186"/>
          </rPr>
          <t xml:space="preserve">: 1. Gamtinė sodininkystė pagal permakultūrą- 1 kartas;
2. Kūrybinės lėlių gaminimo dirbtuvės- 2 kartai;
3. Edukacija ,,Senųjų sodų atkūrimas ir vaismedžių senolių restauracija“- 1 kartas; 4. Pavasario pikniko metu- stalo teatras ir poezijos skaitymai- 1 kartas; 4. Lėlių spektaklis pagal J. Kiriliauską,, Ivinskio obelis“- 2 kartai; 5. Objektų teatras- 1 kartas; 6. Išvažiuojamoji edukacija- 1 kartas; 7. Rudens pikniko metu edukacija ,, Biologinės įvairovės turtuinimas ir gamtos pažinimas senuosiuose vaismedžių soduose“- 1 kartas; 8. Gastronominė edukacia,, Viskas iš obuolių“- 1 kartas. Partnerių renginiai įsiterpiantys į bendrą renginį: 9. Židikų kultūros centro lėlių spektaklis, 10 Tirkšlių kultūros centro dainų valandėlė. </t>
        </r>
        <r>
          <rPr>
            <b/>
            <sz val="9"/>
            <color indexed="81"/>
            <rFont val="Tahoma"/>
            <family val="2"/>
            <charset val="186"/>
          </rPr>
          <t xml:space="preserve">II. Mažeikių rajono savivaldybės Tirkšlių seniūnijos bendruomenė "Tvarumo kodas-Tirkšliai" </t>
        </r>
        <r>
          <rPr>
            <sz val="9"/>
            <color indexed="81"/>
            <rFont val="Tahoma"/>
            <family val="2"/>
            <charset val="186"/>
          </rPr>
          <t xml:space="preserve">- 3 veiklos ir edukacijos, tradicinis renginys ,,Kopūstienės čempionatas ir Kermošius“; "Tvarios Kalėdos Tirkšliuose“; edukacinės dirbtuvės ,,Tvarus kalėdinis žaisliukas“. </t>
        </r>
        <r>
          <rPr>
            <b/>
            <sz val="9"/>
            <color indexed="81"/>
            <rFont val="Tahoma"/>
            <family val="2"/>
            <charset val="186"/>
          </rPr>
          <t>III. VšĮ Mes du "Tvarumas man tinka" - 13 veiklų ir edukacijų</t>
        </r>
        <r>
          <rPr>
            <sz val="9"/>
            <color indexed="81"/>
            <rFont val="Tahoma"/>
            <family val="2"/>
            <charset val="186"/>
          </rPr>
          <t>: 1. Pokalbis - diskusija apie klimato kaitą, šiukšles gamtoje ir atliekų kultūrą - (Vedame patys 4 val.) 2. Edukacija: kaip gyveno seneliai, kodėl kaupiasi daiktai. Savianalizė: kaip aš gyvenu? (Vedame patys, 4 val.). 3. Išvažiuojamasis renginys: į Miesto laboratoriją (Bendruomenės edukacijos centras, Vilnius)- Tvarios bendruomenės pavyzdys: visi bendruomenės nariai yra lygūs ir dalinasi veiklomis pagal galimybes (18 val. su kelione). 4. Išvažiuojamoji edukacija į kaimo bendruomenę: pasisiūk tvarų dovanų maišelį (Vedame patys, 4 val.) 5. Tvarumo dirbtuvės: dirbtuvių namų netikėti radiniai - Nesąmonių kertė. Antrinis panaudojimas. (Vedame patys, 4 val.). 6. Edukacinės dirbtuvės: naujai atgimus. Pagalvės siuvimas iš antrinės tekstilės (Vedame patys, 8 val.)  7. Edukacinės dirbtuvės: muilo gamyba; muilas namų sąlygomis (Šiauliai, 8 val.). 8. Edukacinės dirbtuvės: kišenėlė muilui. Kitoks gyvenimas - daiktų prikėlimas antram gyvenimui. (Vedame patys, 5 val.) 9. Dirbtuvės: popieriaus perdirbimo dirbtuvės. (Šiauliuose, 8 val.) 10. Edukacijas: audinio dažymas dažais iš gamtos. (vedame patys, 8 val.) 11. Dirbtuvės: kam pirkti naują, jei gali turėti naują iš senos tekstilės. Pasigamink pirkinių maišelį sau. (Vedame patys 5 val.) 12. Ekskursija edukacijai į Zapyškį pasigaminto maišelio dekoravimas natūraliomis priemonėmis.(15 val su kelione). 13. Renginys apie klimato kaitos padarinius ir tvarumą (8 val, 1 edukacinės dirbtuvės, 3 edukacijos)</t>
        </r>
      </text>
    </comment>
    <comment ref="G10" authorId="0" shapeId="0" xr:uid="{843BDFE5-90BA-4CCD-A329-8684D2EE7304}">
      <text>
        <r>
          <rPr>
            <b/>
            <sz val="9"/>
            <color indexed="81"/>
            <rFont val="Tahoma"/>
            <family val="2"/>
            <charset val="186"/>
          </rPr>
          <t>User:</t>
        </r>
        <r>
          <rPr>
            <sz val="9"/>
            <color indexed="81"/>
            <rFont val="Tahoma"/>
            <family val="2"/>
            <charset val="186"/>
          </rPr>
          <t xml:space="preserve">
Projektai: 1. „Gyventi ir kurti dermėje su gamta“ -250 dalyvių. 2. Tvarumo kodas-Tirkšliai - 152 dalyvių. 3. Tvarumas man tinka - 120 dalyvių. Viso 522 dalyviai.</t>
        </r>
      </text>
    </comment>
  </commentList>
</comments>
</file>

<file path=xl/sharedStrings.xml><?xml version="1.0" encoding="utf-8"?>
<sst xmlns="http://schemas.openxmlformats.org/spreadsheetml/2006/main" count="2575" uniqueCount="930">
  <si>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</si>
  <si>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</si>
  <si>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</si>
  <si>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</si>
  <si>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</si>
  <si>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</si>
  <si>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</si>
  <si>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</si>
  <si>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</si>
  <si>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</si>
  <si>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</si>
  <si>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</si>
  <si>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</si>
  <si>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</si>
  <si>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</si>
  <si>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</si>
  <si>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</si>
  <si>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</si>
  <si>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</si>
  <si>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</si>
  <si>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</si>
  <si>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</si>
  <si>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</si>
  <si>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</si>
  <si>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</si>
  <si>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</si>
  <si>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</si>
  <si>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</si>
  <si>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</si>
  <si>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</si>
  <si>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</si>
  <si>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</si>
  <si>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</si>
  <si>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</si>
  <si>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</si>
  <si>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</si>
  <si>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</si>
  <si>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</si>
  <si>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</si>
  <si>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</si>
  <si>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</si>
  <si>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</si>
  <si>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</si>
  <si>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</si>
  <si>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</si>
  <si>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</si>
  <si>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</si>
  <si>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</si>
  <si>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</si>
  <si>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</si>
  <si>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</si>
  <si>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</si>
  <si>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</si>
  <si>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</si>
  <si>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</si>
  <si>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</si>
  <si>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</si>
  <si>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</si>
  <si>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</si>
  <si>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</si>
  <si>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</si>
  <si>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</si>
  <si>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</si>
  <si>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</si>
  <si>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</si>
  <si>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</si>
  <si>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</si>
  <si>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</si>
  <si>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</si>
  <si>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</si>
  <si>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</si>
  <si>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</si>
  <si>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</si>
  <si>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</si>
  <si>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</si>
  <si>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</si>
  <si>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</si>
  <si>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</si>
  <si>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</si>
  <si>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</si>
  <si>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</si>
  <si>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</si>
  <si>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</si>
  <si>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</si>
  <si>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</si>
  <si>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</si>
  <si>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</si>
  <si>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</si>
  <si>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</si>
  <si>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</si>
  <si>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</si>
  <si>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</si>
  <si>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</si>
  <si>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</si>
  <si>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</si>
  <si>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</si>
  <si>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</si>
  <si>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</si>
  <si>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</si>
  <si>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</si>
  <si>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</si>
  <si>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</si>
  <si>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</si>
  <si>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</si>
  <si>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</si>
  <si>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</si>
  <si>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</si>
  <si>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</si>
  <si>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</si>
  <si>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</si>
  <si>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</si>
  <si>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</si>
  <si>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</si>
  <si>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</si>
  <si>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</si>
  <si>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</si>
  <si>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</si>
  <si>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</si>
  <si>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</si>
  <si>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</si>
  <si>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</si>
  <si>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</si>
  <si>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</si>
  <si>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</si>
  <si>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</si>
  <si>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</si>
  <si>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</si>
  <si>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</si>
  <si>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</si>
  <si>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</si>
  <si>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</si>
  <si>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</si>
  <si>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</si>
  <si>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</si>
  <si>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</si>
  <si>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</si>
  <si>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</si>
  <si>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</si>
  <si>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</si>
  <si>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</si>
  <si>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</si>
  <si>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</si>
  <si>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</si>
  <si>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</si>
  <si>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</si>
  <si>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</si>
  <si>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</si>
  <si>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</si>
  <si>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</si>
  <si>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</si>
  <si>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</si>
  <si>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</si>
  <si>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</si>
  <si>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</si>
  <si>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</si>
  <si>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</si>
  <si>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</si>
  <si>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</si>
  <si>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</si>
  <si>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</si>
  <si>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</si>
  <si>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</si>
  <si>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</si>
  <si>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</si>
  <si>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</si>
  <si>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</si>
  <si>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</si>
  <si>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</si>
  <si>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</si>
  <si>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</si>
  <si>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</si>
  <si>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</si>
  <si>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</si>
  <si>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</si>
  <si>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</si>
  <si>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</si>
  <si>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</si>
  <si>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</si>
  <si>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</si>
  <si>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</si>
  <si>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</si>
  <si>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</si>
  <si>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</si>
  <si>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</si>
  <si>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</si>
  <si>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</si>
  <si>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</si>
  <si>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</si>
  <si>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</si>
  <si>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</si>
  <si>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</si>
  <si>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</si>
  <si>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</si>
  <si>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</si>
  <si>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</si>
  <si>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</si>
  <si>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</si>
  <si>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</si>
  <si>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</si>
  <si>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</si>
  <si>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</si>
  <si>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</si>
  <si>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</si>
  <si>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</si>
  <si>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</si>
  <si>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</si>
  <si>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</si>
  <si>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</si>
  <si>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</si>
  <si>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</si>
  <si>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</si>
  <si>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</si>
  <si>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</si>
  <si>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</si>
  <si>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</si>
  <si>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</si>
  <si>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</si>
  <si>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</si>
  <si>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</si>
  <si>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</si>
  <si>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</si>
  <si>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</si>
  <si>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</si>
  <si>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</si>
  <si>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</si>
  <si>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</si>
  <si>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</si>
  <si>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</si>
  <si>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</si>
  <si>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</si>
  <si>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</si>
  <si>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</si>
  <si>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</si>
  <si>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</si>
  <si>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</si>
  <si>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</si>
  <si>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</si>
  <si>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</si>
  <si>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</si>
  <si>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</si>
  <si>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</si>
  <si>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</si>
  <si>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</si>
  <si>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</si>
  <si>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</si>
  <si>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</si>
  <si>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</si>
  <si>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</si>
  <si>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</si>
  <si>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</si>
  <si>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</si>
  <si>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</si>
  <si>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</si>
  <si>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</si>
  <si>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</si>
  <si>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</si>
  <si>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</si>
  <si>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</si>
  <si>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</si>
  <si>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</si>
  <si>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</si>
  <si>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</si>
  <si>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</si>
  <si>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</si>
  <si>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</si>
  <si>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</si>
  <si>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</si>
  <si>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</si>
  <si>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</si>
  <si>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</si>
  <si>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</si>
  <si>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</si>
  <si>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</si>
  <si>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</si>
  <si>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</si>
  <si>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</si>
  <si>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</si>
  <si>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</si>
  <si>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</si>
  <si>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</si>
  <si>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</si>
  <si>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</si>
  <si>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</si>
  <si>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</si>
  <si>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</si>
  <si>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</si>
  <si>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</si>
  <si>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</si>
  <si>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</si>
  <si>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</si>
  <si>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</si>
  <si>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</si>
  <si>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</si>
  <si>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</si>
  <si>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</si>
  <si>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</si>
  <si>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</si>
  <si>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</si>
  <si>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</si>
  <si>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</si>
  <si>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</si>
  <si>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</si>
  <si>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</si>
  <si>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</si>
  <si>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</si>
  <si>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</si>
  <si>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</si>
  <si>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</si>
  <si>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</si>
  <si>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</si>
  <si>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</si>
  <si>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</si>
  <si>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</si>
  <si>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</si>
  <si>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</si>
  <si>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</si>
  <si>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</si>
  <si>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</si>
  <si>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</si>
  <si>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</si>
  <si>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</si>
  <si>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</si>
  <si>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</si>
  <si>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</si>
  <si>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</si>
  <si>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</si>
  <si>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</si>
  <si>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</si>
  <si>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</si>
  <si>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</si>
  <si>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</si>
  <si>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</si>
  <si>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</si>
  <si>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</si>
  <si>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</si>
  <si>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</si>
  <si>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</si>
  <si>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</si>
  <si>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</si>
  <si>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</si>
  <si>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</si>
  <si>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</si>
  <si>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</si>
  <si>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</si>
  <si>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</si>
  <si>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</si>
  <si>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</si>
  <si>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</si>
  <si>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</si>
  <si>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</si>
  <si>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</si>
  <si>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</si>
  <si>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</si>
  <si>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</si>
  <si>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</si>
  <si>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</si>
  <si>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</si>
  <si>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</si>
  <si>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</si>
  <si>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</si>
  <si>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</si>
  <si>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</si>
  <si>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</si>
  <si>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</si>
  <si>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</si>
  <si>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</si>
  <si>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</si>
  <si>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</si>
  <si>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</si>
  <si>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</si>
  <si>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</si>
  <si>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</si>
  <si>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</si>
  <si>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</si>
  <si>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</si>
  <si>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</si>
  <si>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</si>
  <si>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</si>
  <si>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</si>
  <si>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</si>
  <si>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</si>
  <si>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</si>
  <si>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</si>
  <si>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</si>
  <si>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</si>
  <si>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</si>
  <si>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</si>
  <si>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</si>
  <si>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</si>
  <si>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</si>
  <si>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</si>
  <si>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</si>
  <si>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</si>
  <si>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</si>
  <si>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</si>
  <si>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</si>
  <si>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</si>
  <si>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</si>
  <si>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</si>
  <si>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</si>
  <si>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</si>
  <si>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</si>
  <si>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</si>
  <si>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</si>
  <si>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</si>
  <si>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</si>
  <si>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</si>
  <si>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</si>
  <si>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</si>
  <si>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</si>
  <si>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</si>
  <si>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</si>
  <si>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</si>
  <si>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</si>
  <si>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</si>
  <si>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</si>
  <si>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</si>
  <si>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</si>
  <si>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</si>
  <si>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</si>
  <si>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</si>
  <si>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</si>
  <si>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</si>
  <si>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</si>
  <si>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</si>
  <si>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</si>
  <si>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</si>
  <si>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</si>
  <si>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</si>
  <si>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</si>
  <si>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</si>
  <si>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</si>
  <si>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</si>
  <si>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</si>
  <si>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</si>
  <si>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</si>
  <si>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</si>
  <si>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</si>
  <si>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</si>
  <si>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</si>
  <si>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</si>
  <si>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</si>
  <si>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</si>
  <si>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</si>
  <si>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</si>
  <si>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</si>
  <si>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</si>
  <si>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</si>
  <si>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</si>
  <si>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</si>
  <si>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</si>
  <si>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</si>
  <si>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</si>
  <si>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</si>
  <si>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</si>
  <si>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</si>
  <si>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</si>
  <si>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</si>
  <si>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</si>
  <si>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</si>
  <si>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</si>
  <si>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</si>
  <si>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</si>
  <si>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</si>
  <si>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</si>
  <si>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</si>
  <si>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</si>
  <si>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</si>
  <si>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</si>
  <si>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</si>
  <si>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</si>
  <si>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</si>
  <si>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</si>
  <si>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</si>
  <si>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</si>
  <si>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</si>
  <si>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</si>
  <si>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</si>
  <si>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</si>
  <si>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</si>
  <si>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</si>
  <si>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</si>
  <si>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</si>
  <si>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</si>
  <si>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</si>
  <si>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</si>
  <si>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</si>
  <si>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</si>
  <si>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</si>
  <si>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</si>
  <si>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</si>
  <si>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</si>
  <si>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</si>
  <si>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</si>
  <si>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</si>
  <si>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</si>
  <si>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</si>
  <si>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</si>
  <si>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</si>
  <si>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</si>
  <si>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</si>
  <si>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</si>
  <si>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</si>
  <si>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</si>
  <si>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</si>
  <si>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</si>
  <si>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</si>
  <si>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</si>
  <si>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</si>
  <si>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</si>
  <si>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</si>
  <si>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</si>
  <si>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</si>
  <si>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</si>
  <si>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</si>
  <si>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</si>
  <si>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</si>
  <si>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</si>
  <si>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</si>
  <si>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</si>
  <si>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</si>
  <si>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</si>
  <si>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</si>
  <si>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</si>
  <si>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</si>
  <si>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</si>
  <si>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</si>
  <si>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</si>
  <si>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</si>
  <si>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</si>
  <si>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</si>
  <si>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</si>
  <si>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</si>
  <si>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</si>
  <si>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</si>
  <si>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</si>
  <si>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</si>
  <si>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</si>
  <si>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</si>
  <si>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</si>
  <si>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</si>
  <si>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</si>
  <si>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</si>
  <si>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</si>
  <si>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</si>
  <si>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</si>
  <si>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</si>
  <si>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</si>
  <si>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</si>
  <si>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</si>
  <si>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</si>
  <si>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</si>
  <si>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</si>
  <si>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</si>
  <si>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</si>
  <si>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</si>
  <si>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</si>
  <si>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</si>
  <si>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</si>
  <si>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</si>
  <si>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</si>
  <si>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</si>
  <si>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</si>
  <si>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</si>
  <si>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</si>
  <si>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</si>
  <si>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</si>
  <si>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</si>
  <si>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</si>
  <si>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</si>
  <si>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</si>
  <si>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</si>
  <si>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</si>
  <si>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</si>
  <si>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</si>
  <si>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</si>
  <si>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</si>
  <si>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</si>
  <si>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</si>
  <si>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</si>
  <si>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</si>
  <si>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</si>
  <si>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</si>
  <si>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</si>
  <si>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</si>
  <si>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</si>
  <si>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</si>
  <si>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</si>
  <si>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</si>
  <si>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</si>
  <si>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</si>
  <si>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</si>
  <si>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</si>
  <si>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</si>
  <si>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</si>
  <si>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</si>
  <si>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</si>
  <si>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</si>
  <si>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</si>
  <si>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</si>
  <si>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</si>
  <si>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</si>
  <si>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</si>
  <si>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</si>
  <si>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</si>
  <si>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</si>
  <si>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</si>
  <si>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</si>
  <si>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</si>
  <si>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</si>
  <si>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</si>
  <si>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</si>
  <si>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</si>
  <si>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</si>
  <si>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</si>
  <si>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</si>
  <si>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</si>
  <si>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</si>
  <si>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</si>
  <si>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</si>
  <si>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</si>
  <si>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</si>
  <si>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</si>
  <si>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</si>
  <si>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</si>
  <si>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</si>
  <si>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</si>
  <si>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</si>
  <si>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</si>
  <si>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</si>
  <si>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</si>
  <si>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</si>
  <si>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</si>
  <si>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</si>
  <si>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</si>
  <si>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</si>
  <si>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</si>
  <si>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</si>
  <si>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</si>
  <si>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</si>
  <si>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</si>
  <si>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</si>
  <si>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</si>
  <si>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</si>
  <si>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</si>
  <si>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</si>
  <si>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</si>
  <si>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</si>
  <si>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</si>
  <si>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</si>
  <si>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</si>
  <si>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</si>
  <si>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</si>
  <si>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</si>
  <si>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</si>
  <si>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</si>
  <si>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</si>
  <si>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</si>
  <si>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</si>
  <si>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</si>
  <si>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</si>
  <si>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</si>
  <si>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</si>
  <si>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</si>
  <si>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</si>
  <si>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</si>
  <si>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</si>
  <si>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</si>
  <si>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</si>
  <si>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</si>
  <si>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</si>
  <si>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</si>
  <si>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</si>
  <si>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</si>
  <si>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</si>
  <si>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</si>
  <si>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</si>
  <si>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</si>
  <si>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</si>
  <si>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</si>
  <si>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</si>
  <si>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</si>
  <si>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</si>
  <si>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</si>
  <si>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</si>
  <si>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</si>
  <si>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</si>
  <si>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</si>
  <si>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</si>
  <si>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</si>
  <si>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</si>
  <si>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</si>
  <si>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</si>
  <si>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</si>
  <si>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</si>
  <si>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 xml:space="preserve">Tvarios ir patrauklios viešosios infrastruktūros kūrimas skatinant kultūros plėtrą, švietimo ir socialinės įtraukties iniciatyvas, gyventojų sveikatingumą ir fizinį aktyvumą vietos lygmeniu </t>
  </si>
  <si>
    <t>MAŽE-LEADER-20VVG-08-01</t>
  </si>
  <si>
    <t>Skatinti darnią plėtrą ekonomikoje ir aplinkosaugoje, puoselėti gamtos, kultūros paveldą bei įtraukų turizmą</t>
  </si>
  <si>
    <t>MAŽE-LEADER-20VVG-06-02</t>
  </si>
  <si>
    <t>Palaikyti Mažeikių rajono bendruomenių aktyvumą, sumanumą, iniciatyvumą ir socialinį atsakingumą</t>
  </si>
  <si>
    <t>MAŽE-LEADER-20VVG-09-03</t>
  </si>
  <si>
    <t>Aplinkai palankaus smulkaus verslo kūrimas ir plėtra</t>
  </si>
  <si>
    <t>MAŽE-LEADER-20VVG-03-04</t>
  </si>
  <si>
    <t>Valdas Stancevičius</t>
  </si>
  <si>
    <t>MAZE-LEADER-03-1-1</t>
  </si>
  <si>
    <t>20VS-PV-24-2-06272</t>
  </si>
  <si>
    <t>Mobilių technikos ir kitų transporto priemonių remonto  paslaugų teikimas Mažeikių rajone</t>
  </si>
  <si>
    <t>paramos administravimas</t>
  </si>
  <si>
    <t>MAŽE-LEADER-03-1-2</t>
  </si>
  <si>
    <t>20VS-PV-24-2-06273</t>
  </si>
  <si>
    <t>UAB Eko.Logiškas</t>
  </si>
  <si>
    <t>juridinis asmuo</t>
  </si>
  <si>
    <t>Inovatyvi natūralių, alternatyvos neturinčių, produktų gamyba</t>
  </si>
  <si>
    <t>MAŽE</t>
  </si>
  <si>
    <t>Asociacija "Kuriame kartu"</t>
  </si>
  <si>
    <t>MAZE-LEADER-09-2-1</t>
  </si>
  <si>
    <t>20VS-PV-24-2-07909</t>
  </si>
  <si>
    <t xml:space="preserve">Bendruomenės ryšių, aktyvumo, iniciatyvumo bei socialinio atsakingumo skatinimas </t>
  </si>
  <si>
    <t>Mažeikių autizmo asociacija "Lietaus vaikai"</t>
  </si>
  <si>
    <t>Biudžetinė įstaiga "Mažeikių rajono Renavo dvaras"</t>
  </si>
  <si>
    <t>MAZE-LEADER-09-2-2</t>
  </si>
  <si>
    <t>MAZE-LEADER-09-2-3</t>
  </si>
  <si>
    <t>20VS-PV-24-2-07911</t>
  </si>
  <si>
    <t>20VS-PV-24-2-07912</t>
  </si>
  <si>
    <t>Pasiimk tvarų puodelį į pažintį su gamta</t>
  </si>
  <si>
    <t>Gyventi ir kurti dermėje su gamta</t>
  </si>
  <si>
    <t>BĮ</t>
  </si>
  <si>
    <t>www.svlvvvg.lt</t>
  </si>
  <si>
    <t>https://www.facebook.com/mazeikiuvvg</t>
  </si>
  <si>
    <t>Pildo VVG. Nurodoma konkreti informacija, kas buvo viešinama, pvz. kvietimas rinkti paraiškas pagl X priemonę.</t>
  </si>
  <si>
    <t>Šiaurės vakarų Lietuvos VVG nedalyvauja kituose projektuose.</t>
  </si>
  <si>
    <t xml:space="preserve">2024-10-16 d. informacinis renginys dėl Šiaurės vaakrų Lietuvos vietos veiklos grupės teritorijos 2023-2027 m. vietos plėtros strategijos priemonės pristatymo „Palaikyti Mažeikių rajono bendruomenių aktyvumą, sumanumą, iniciatyvumą ir socialinį atsakingumą“. </t>
  </si>
  <si>
    <t xml:space="preserve">2024-10-17 d. informacinis renginys dėl Šiaurės vaakrų Lietuvos vietos veiklos grupės teritorijos 2023-2027 m. vietos plėtros strategijos priemonės pristatymo „Palaikyti Mažeikių rajono bendruomenių aktyvumą, sumanumą, iniciatyvumą ir socialinį atsakingumą“. </t>
  </si>
  <si>
    <t>Informacinis renginys potencialiems pareiškėjams </t>
  </si>
  <si>
    <t>Šiaurės vakarų Lietuvos vietos veiklos grupės 20 veiklos metų renginys</t>
  </si>
  <si>
    <t xml:space="preserve">Visuomenės informavimas spaudoje apie būsimus kvietimus teikti paraiškas ir Šiaurės vakarų Lietuvos VVG veiklą. </t>
  </si>
  <si>
    <t>UAB Santarvės laikraštis, https://www.santarve.lt/</t>
  </si>
  <si>
    <t>https://www.santarve.lt/siaures-vakaru-lietuvos-vietos-veiklos-grupei-20-metu/</t>
  </si>
  <si>
    <t>Tiražas 11356</t>
  </si>
  <si>
    <t>Informacija neprieinama</t>
  </si>
  <si>
    <t>Informacija neprieinama.</t>
  </si>
  <si>
    <t xml:space="preserve">Visuomenės informavimas spaudoje apie būsimus kvietimus teikti paraiškas </t>
  </si>
  <si>
    <t>Šiaurės vakarų Lietuvos VVG organziacijos viešinimas Mažeikių rajono savivaldybės interneto svetainėje www.mazeikiai.lt</t>
  </si>
  <si>
    <t>Kvietimai teikti paraiškas pagal priemones: Aplinkai palankaus smulkaus verslo kūrimas ir plėtra, Palaikyti Mažeikių rajono bendruomenių aktyvumą, sumanumą, iniciatyvumą ir socialinį atsakingumą</t>
  </si>
  <si>
    <t>VPS aktuali redakcija, numatomi skelbti kvietimai, kvietimai teikti paraiškas pagal priemones: Aplinkai palankaus smulkaus verslo kūrimas ir plėtra, Palaikyti Mažeikių rajono bendruomenių aktyvumą, sumanumą, iniciatyvumą ir socialinį atsakingumą; planuojami skelbti kvietimai, informacija apie projektus (PAK posėdžių informacija); informaciniai renginiai 3 priemonei „Palaikyti Mažeikių rajono bendruomenių aktyvumą, sumanumą, iniciatyvumą ir socialinį atsakingumą“, publikacijos viešinimas apie ŠVLVVG 20 metų veiklą ir pasiekimus</t>
  </si>
  <si>
    <t xml:space="preserve">Informacija apie VVG teritorijos gyventojų aktyvinimo veiksmus, VPS įgyvendinimo viešinimą ir mokymus </t>
  </si>
  <si>
    <t>Mokymai: LEADER pridėtinė vertė: kurk atpažink, stebėk, parodyk</t>
  </si>
  <si>
    <t>2024-11-20 – 2024-11-21 d. mokymai: LEADER pridėtinė vertė: kurk atpažink, stebėk, parodyk</t>
  </si>
  <si>
    <t>Mažeikių rajono savivaldybės bendruomenės ir 8 kaimiškų seniūnijų atstovai</t>
  </si>
  <si>
    <t>Visuomenės informavimas vyksta informacija dalijantis elektroniniu paštu arba telefonu.</t>
  </si>
  <si>
    <t>Gyventojų skaičius, kurie projektų įgyvendinimo metu įsitraukė į organizuojamas veiklas, renginius, iniciatyvas, proc.</t>
  </si>
  <si>
    <t xml:space="preserve">Projektų įgyvendinimo metu surengtos, suorganizuotos veiklos, edukacijos, renginiai susiję su naujų technologijų, skaitmenizavimo ir (arba) aplinkosaugos temomis, vnt. </t>
  </si>
  <si>
    <t xml:space="preserve">Jaunų asmenų (iki 40 m.) skaičius, kuriems po projektų įgyvendinimo pagerėjo įsidarbinimo galimybės, proc. (Mažeikių rajono seniūnijų duomenys). </t>
  </si>
  <si>
    <t xml:space="preserve">Principo laikymasis įgyvendinant VPS:
Veiklų įgyvendinimui nebus numatyti jokie ribojimai dėl lyties, rasės, tautybės, pilietybės, kalbos, kilmės, socialinės padėties, tikėjimo, įsitikinimų ar pažiūrų, amžiaus, lytinės orientacijos, negalios, etninės priklausomybės, religijos ar kitų pagrindų. 
VVG laikydamasi šio principo įgyvendinant VPS imsi ir šių veiksmų:
1. Administracijos darbuotojai bus atrenkami tik pagal jiems taikomus kvalifikacijos reikalavimus.
2.  Organizuojant VVG valdybos darbą visu VPS įgyvendinimo laikotarpiu bus išlaikomas kriterijus, jog VVG valdyboje būtų įvairaus amžiaus (t. y. ir abiejų lyčių (santykiu 40:60) atstovų). Bus laikomasi principo, jog būti išrinktam VVG valdybos nariu kliūtimi negali būti tautinė kilmė, religija ar įsitikinimai, negalia, šeimyninė padėtis, lytinė orientacija;
3. Pristatant VPS įgyvendinimo rezultatus bus pateikiami gerosios praktikos pavyzdžiai (jau įgyvendinti projektai), kuriais buvo prisidedama prie moterų ir vyrų lygių galimybių ir nediskriminavimo skatinimo principo įgyvendinimo. 
4. Vykdant VVG teritorijos gyventojų aktyvumo skatinimo veiklas potencialūs vietos projektų pareiškėjai bus individuliai konsultuojami moterų ir vyrų lygių galimybių ir nediskriminavimo skatinimo principo įgyvendinimo klausimais.
</t>
  </si>
  <si>
    <t>Principo laikymasis įgyvendinant VPS: 1) strategijos įgyvendinimo metu bus bendradarbiaujama su skirtingais sektoriais ir visuomeninėmis organizacijomis, bendruomenėmis; 2) rengiant kvietimus teikti vietos projektams dokumentaciją apie tai iš anksto bus skelbiama interneto svetainėje www.svlvvg.lt, VVG nariai skleis informaciją asmeniškai 3) kvietimai teikti vietos projektų paraiškas bus skelbiami ne tik VVG interneto svetainėje, bet ir vietos spaudoje bei asmeniškai kreipiantis į bendruomenės lyderius; 4) atliekant surinktų vietos projektų vertinimą, informacija apie atskirų vertinimo etapų rezultatus bus skelbiama interneto svetainėje; 5) VPS įgyvendinimo rezultatai reguliariai bus pristatomi VVG interneto svetainėje.</t>
  </si>
  <si>
    <t xml:space="preserve">Principo laikymasis įgyvendinant VPS:
 Bendradarbiaujant su kitomis Lietuvos VVG, dalinantis patirtimi įgyvendinant vietos plėtros strategijas.
</t>
  </si>
  <si>
    <t xml:space="preserve">Principo laikymasis įgyvendinant VPS: VPS bus suvokiamas kaip inovatyvių ir veiksmingiausių veikimo būdų paieška ir taikymas, sprendžiant VVG teritorijai aktualius iššūkius, kuriant didesnės vertės, geresnės kokybės paslaugas.
Vietos projektų atrankos metu taikoma balų sistema leis atrinkti pačius geriausius novatoriškus vietos projektus, kuriems bus skirtas finansavimas iš VPS.
VPS visose priemonėse inovacijų diegimui paramos suma vienam projektui yra per maža. Šia priemone siekiame platesnio investicijų ir veiklų  vykdymo, pasiskirstymo (žr. excel 10.22 punktą).
</t>
  </si>
  <si>
    <r>
      <t>ŠVLVVG išsikėlė tikslą – socialiai ir ekonomiškai atsakingas, pokyčius kuriantis Mažeikių rajonas</t>
    </r>
    <r>
      <rPr>
        <sz val="12"/>
        <color theme="1"/>
        <rFont val="Calibri"/>
        <family val="2"/>
        <charset val="186"/>
        <scheme val="minor"/>
      </rPr>
      <t xml:space="preserve">. </t>
    </r>
  </si>
  <si>
    <t>2024-11-28 renginys skirtas Šiaurės vakarų Lietuvos vietos veiklos grupės veiklos pristatymas nariams ir darbuotojams.</t>
  </si>
  <si>
    <t>2024-11-18 d. nuotoliniai mokymai: Leader metodo taikymas kaimo plėtros procese. Organizavo Žemės ūkio agentūra</t>
  </si>
  <si>
    <t>„Leader metodo taikymas kaimo plėtros procese“</t>
  </si>
  <si>
    <t xml:space="preserve">2024-06-21: tiražas 11309; 2024-09-20: tiražas 11334. </t>
  </si>
  <si>
    <t>elektroniniu paštu: svlvvg@gmail.com arba telefonu</t>
  </si>
  <si>
    <t>nuo 2024-01-15 iki 2024-12-13 d. žmonių skaičius sudarė -11645.</t>
  </si>
  <si>
    <t>Siekiant šio tikslo 2024 m. buvo paskelbti 2 kvietimai: 1. Aplinkai palankaus smulkaus verslo kūrimas ir plėtra (2024-07-15 - 2024-09-13). Šiaurės vakarų Lietuvos VVG įgyvendindama VPS skyrė didžiausias investicijas "Aplinkai palankaus smulkaus verslo kūrimas ir plėtra" priemonei, skatindama darbo vietų kūrimą, gyventojų verslumo skatinimą ir investicijas į verslo aplinkos modernizavimą; 2. Palaikyti Mažeikių rajono bendruomenių aktyvumą, sumanumą, iniciatyvumą ir socialinį atsakingumą (2024-10-14 - 2024-11-19).Didžiausias dėmesys skiriamas skatinti kaimo bendruomenių, NVO aktyvų dalyvavimą projektinėje veikloje teikiant „minkštąsias“ projektines idėjas susijusias su neformalaus ugdymo, užimtumo organizavimu, ekologiniu švietimu, klimato kaita, tvarumu, daiktų prikėlimu antram gyvenimui, sveikatingumu. Priemone siekiama didinti Mažeikių raj. gyventojų laisvalaikio praleidimo galimybes, skatinti bendradarbiavimą, aktyvinti vietos organizacijas. Priemonės įgyvendinimas prisideda prie VPS temos – socialiai ir ekonomiškai atsakingas, pokyčius kuriantis Mažeikių rajonas – o pokyčių įvairovė labai didelė, nes juos kuria vietos žmonės ir organizacijos.</t>
  </si>
  <si>
    <t>Principo laikymasis įgyvendinant VPS: 1) vietos gyventojų, nevyriausybinių organizacijų, verslo ir vietos valdžios atstovų bendradarbiavimas ir veikimas kartu užtikrina tolygią, integruotą VVG teritorijos plėtrą; 2) siekiama, kad įgyvendinant 3 priemonę, tiesioginį poveikį ir naudą patirtų kuo daugiau VVG teritorijos seniūnijos gyv., numatyta – projekto naudos gavėjais yra ne mažiau kaip 2 seniūnijų gyventojai (excel 10.33); 3) siekiant užtikrinti darnią ŠVLVVG teritorijos plėtrą bus vykdomos veiklos gyventojų gyvenimo kokybei gerinti, planuojama bendromis pastangomis siekti strateginių tikslų įgyvendinimo; 4) siekiant tinkamai panaudoti vietos išteklius bei užtikrinti vietos interesų grupių bendradarbiavimą buvo pasirinktos kelios sritys: numatyta skatinti verslumą ir darbo vietų kūrimą; skatinti aktyvumą, užimtumą, socialinę įtrauktį; įgyvendinti tvarias, aplinkai draugiškas iniciatyvas; 5) laikydamasi teritorinio principo, VVG skatins visos teritorijos potencialius pareiškėjus teikti novatoriškus projektus, panaudojant vietos išteklius, teritorijos išskirtinumą, pranašumą ir sieks, kad vietos projektai tolygiai pasiskirstytų visoje VVG teritorijoje.</t>
  </si>
  <si>
    <r>
      <t>1) 2 informaciniai renginiai potencialiems pareiškėjams skirti kvietimui teikti vietos projektus Nr. 3 (į renginius išsiųsti kvietimai Mažeikių r. kaimo bendruomenėms, NVO,  VVG nariams atstovaujanties verslo, pilietinės visuomenės, vietos valdžios sektorius); 2) potencialių pareiškėjų informavimas: skelbimai internete apie kvietimus ir informacinius renginius; 3) skelbimai spaudoje apie kvietimus Nr. 1 (pelno projektai) ir Nr.2 (veiklos projektai) teikti vietos projektų paraiškas; 3) skelbimai Facebook paskyroje po kiekvieno kvietimo teikti vietos projekto paraiškas; 4) asmeninės konsultacijos telefonu, el. paštu ir atvykus į VVG būstinę; 5</t>
    </r>
    <r>
      <rPr>
        <sz val="11"/>
        <rFont val="Calibri"/>
        <family val="2"/>
        <charset val="186"/>
        <scheme val="minor"/>
      </rPr>
      <t>) numatyta, kad įgyvendinant 3 priemonę, tiesioginį poveikį ir naudą patirtų kuo daugiau VVG teritorijos seniūnijos gyv., numatyta – projekto naudos gavėjais yra ne mažiau kaip 2 Mažeikių rajono seniūnijų gyventojai.</t>
    </r>
  </si>
  <si>
    <t>1) Vietos projektų atrankos posėdžiai: 2024-09-30, 2024-12-04 ir VPS įgyvendinimo pristatymas, kvietimų pristatymas ir tvirtinimas visuotiniame narių susirinkime ir valdybos posėdžiuose: 2024-04-09, 2024-06-20, 2024-09-12, 2024-12-19; 2) potencialių pareiškėjų informavimas: skelbimai internete apie kvietimus ir informacinius renginius; skelbimai spaudoje apie kvietimus teikti vietos projektų paraiškas, skelbimai Facebook paskyroje po kiekvieno kvietimo teikti vietos projekto paraiškas, asmeninės konsultacijos telefonu, el. paštu ir atvykus į VVG būstinę 3) informacija apie projektus, jų vertinimo rezultatus patalpinta internete www.svlvvg.lt (kvietimai teikti vietos proejktus)</t>
  </si>
  <si>
    <t xml:space="preserve">Principo laikymasis įgyvendinant VPS:
1) realistiškumas (principas reiškia sutarimą dėl bendrų veiklos tikslų ir jų įvykdymo terminų, atsižvelgiant į vietovės situaciją); 2) pragmatiškumas (tai reiškia nuolat siekti VVG teritorijos vizijos ir vykdyti VVG misiją); 3) aktualumas (projektas turi atitikti VVG teritorijos problemas, lūkesčius ir norus). Reguliariai bus organizuojami valdybos posėdžiai, kuriuose bus aptariama VPS įgyvendinimo eiga, o iškilus problemoms, kartu bus ieškoma sprendimo būdų. VVG interneto svetainėje nuolat skelbiama informacija apie galimybę tapti VVG nariu.
</t>
  </si>
  <si>
    <t>1) ŠVLVVG dalyvauja VVG tinklo veiklose nuotoliniu būdu ir vykstama į susitikimus, konferencijas; 2) 2024-08-27 d. Raseinių krašto kaimų bendruomenė „Berteškiai“ kartu su trimis partneriais: Gėluvos kaimo bendruomene, Kaulakių kaimo bendruomene, kaimų bendruomene „Steponkaimis“ ir Raseinių karašto bendrijos VVG atstovėmis susipažino su Šiaurės vakarų Lietuvos VVG veikla ir LEADER įgyvendintais projektais; 3) 2024-09-19 d. Telšių apskrities vietos veiklos grupių susitikimas, bendradarbiavimas su kitomis VVG, susitikimai, patirties pasidalijimas, VPS įgyvendinimo aptarimas.</t>
  </si>
  <si>
    <t xml:space="preserve">Paramos gavėjo, ūkininko, Valdo Stancevičiaus, projektas teiktas pagal Kvietimą Nr. 1 prisidės prie žiedinės ekonomikos principų įgyvendinimo, sumažins poveikį aplinkai - įsigytas elektromobilis teiks mobilios  technikos diagnostikos, priežiūros ir remonto paslaugos suteiks ūkininkams ir kitiems naudajanties šią techniką asmenims galimybę greitai ir patogiai gauti reikiamą pagalbą tiesiogiai jų ūkyje ar nurodytoje vietoje. Elektromobilio pakrovimui bus naudojama elektros tiekėjo pagaminta elektros energija iš atsinaujinančių  energijos išteklių. </t>
  </si>
  <si>
    <t xml:space="preserve">Lygios galimybės, pagarba žmogaus teisėms, nebuvimas diskriminacijos, t. p. saugių ir sveikų darbo sąlygų sudarymas darbuotojams,  bendradarbiavimu su Mažeikių rajono savivaldybe, NMA, ŽŪM. </t>
  </si>
  <si>
    <t>2024-04-09 d., 2024-12-19 d. visuotiniai narių susirinkimai</t>
  </si>
  <si>
    <t xml:space="preserve">2024-06-20 d., 2024-09-12 d. vyko 2 valdybos posėdžių ir 2 PAK posėdžiai susiję su 2023-2027 vietos plėtros strategijos įgyvendinimu.  </t>
  </si>
  <si>
    <t>VPS įgyvendinimo vidaus valdymą atlieka VVG valdyba, kuri tvirtina kvietimo teikti vietos projektus dokumentus,  sąlygų taikymą finansuojamiems projektams; tvirtina metinių VPS išlaidų poreikio planą; vykdo vietos projektų pridėtinės vertės (kokybės) vertinimą; tvirtina metines VPS ataskaitas. VVG valdymo sistema ir organizacinė struktūra vykdoma pagal VVG numatytus įstatus, VVG administracijos vidaus darbo tvarką, VVG valdybos darbo reglamentą (sąsaja su VPS 15 skyriumi)</t>
  </si>
  <si>
    <t>2024-01-01 – 2024-12-31: VVG administracijos veiksmai</t>
  </si>
  <si>
    <t>VPS valdymo ir stebėsenos funkcijas atlieka VVG nariai ir visuotiniai narių susirinkimai, kurių metu pristatoma VPS įgyvendinimas. VVG nariai renka VVG pirmininką bei valdybos narius. VVG valdymą ir stebėseną reglamentuoja įstatai (sąsaja su VPS 15 skyriumi)</t>
  </si>
  <si>
    <t>VVG darbuotojai (administratorius, finansininkas) administruoja gautas paraiškas, jas vertina, rengia medžiagą PAK posėdžiams, stebi ir analizuoja ir perduada NMA kvietimų rezultatus, bendradarbiauja su pareiškėjais, juos konsultuoja, informuoja, vykdo nuolatinį informacijos atnaujinimą, stebi VPS įgyvendinimo pažangą, saugo su VPS vykdymu ir stebėsena susijusius dokumentus. VPS viešųjų ryšių specialistas konsultuoja galimus pareiškėjus, inicijuoja susitikimus su vietos gyventojais, skelbia informaciją  viešinimo priemonėse (VVG interneto svetainė, spauda) (sąsaja su VPS 15 skyriumi)</t>
  </si>
  <si>
    <t>VPS administravimo vadovas teikia pasiūlymus dėl VPS vykdymo ir stebėsenos tvarkų (sąsaja su VPS 15 skyriumi)</t>
  </si>
  <si>
    <t>Patikslintas kvietimų teikti paraiškas planas</t>
  </si>
  <si>
    <t>2024 m. įvyko 2 valdybos posėdžiai, kurių metu buvo sprendžiami aktualūs klausimai, susiję su informavimu, kvietimų skelbimu, paraiškų tvirtinimu, 2023-2027 m. vietos plėtros strategijos įgyvendinimu. Valdybą sudaro įvairūs partneriai. Labai svarbus partnerių bendradarbiavimas, priimant sprendimus dėl ES struktūrinių fondų lėšų panaudojimo, skaidrių sprendimų dėl ES struktūrinių fondų lėšų panaudojimo priėmimo. Įtraukiant partnerius į sprendimų priėmimus pagerėja bendradarbiavimas tarp įvairių institucijų, užtikrinamas proceso atvirumas, skaidrumas, atsakomybė. ŠVLVVG atvira naujiems nariams, visa informacija kai tapti nariu yra www.svlvvg.lt (VVG veikla) puslapyje.</t>
  </si>
  <si>
    <t>ne</t>
  </si>
  <si>
    <t>UAB "ŽELMANTA"</t>
  </si>
  <si>
    <t>20VS-PV-25-2-01040</t>
  </si>
  <si>
    <t>UAB "ŽELMENTA" VERSLO PLĖTRA</t>
  </si>
  <si>
    <t>Saulė Bruklytė</t>
  </si>
  <si>
    <t>MAŽE-LEADER-03-3-1</t>
  </si>
  <si>
    <t>MAŽE-LEADER-03-3-2</t>
  </si>
  <si>
    <t>20VS-PV-25-2-01041</t>
  </si>
  <si>
    <t>Saulės Bruklytės verslo įkūrimas</t>
  </si>
  <si>
    <t>UAB "GODMINA"</t>
  </si>
  <si>
    <t>MAŽE-LEADER-03-3-6</t>
  </si>
  <si>
    <t>20VS-PV-25-2-01048</t>
  </si>
  <si>
    <t>Transporto priemonių techninės priežiūros ir remonto paslaugų plėtra Mažeikių rajone</t>
  </si>
  <si>
    <t>UAB "STATERAS"</t>
  </si>
  <si>
    <t>MAŽE-LEADER-03-3-7</t>
  </si>
  <si>
    <t>20VS-PV-25-2-01049</t>
  </si>
  <si>
    <t>UAB "Stateras" verslo plėtra"</t>
  </si>
  <si>
    <t>MAŽEIKIŲ RAJONO SAVIVALDYBĖS ADMINISTRACIJA</t>
  </si>
  <si>
    <t>MAŽE-LEADER-08-4-1</t>
  </si>
  <si>
    <t>20VS-PV-25-2-01096</t>
  </si>
  <si>
    <t>Tvarios kultūros veiklų erdvės, skatinančios socialinę įtrauktį, gyventojų sveikatingumą ir kultūros paslaugų prieinamumą, sukūrimas Viekšnių mieste</t>
  </si>
  <si>
    <t>MAŽE-LEADER-09-5-2</t>
  </si>
  <si>
    <t>20VS-PV-25-2-01214</t>
  </si>
  <si>
    <t>Tvarumas man tinka</t>
  </si>
  <si>
    <t>VŠĮ "MES DU"</t>
  </si>
  <si>
    <t>MAŽEIKIŲ RAJONO SAVIVALDYBĖS TIRKŠLIŲ SENIŪNIJOS BENDRUOMENĖ</t>
  </si>
  <si>
    <t>20VS-PV-25-2-01939</t>
  </si>
  <si>
    <t>Tvarumo kodas – TIRKŠLIAI</t>
  </si>
  <si>
    <t>UAB "BRUSTEMA"</t>
  </si>
  <si>
    <t>MAŽE-LEADER-03-3-5</t>
  </si>
  <si>
    <t>20VS-PV-25-2-01045</t>
  </si>
  <si>
    <t>UAB "Brustema" verslo plėtra</t>
  </si>
  <si>
    <t>nepildyti</t>
  </si>
  <si>
    <t xml:space="preserve">Šiaurės vakarų Lietuvos VVG VPS 2023-2027 m. laikotarpyje suplanuota ir patvirtinta maksimali kvietimo suma priemonėms siekiant suteikti galimybes dalyvauti projektuose visiems tinkamiems pareiškėjams. Atsižvlegiant į 2015-2023 m. vietos plėtros strategijos įgyvendinimą ir pareiškėjų lūkesčius, buvo nuspręsta, kad kvietimai bus rengiami ir tvirtinami su maksimaliomis kvietimo sumomis, siekiant pritraukti kuo daugiau pareiškėjų. 2024 metais III - IV ketv. buvo paskelbti 2 kvietimai: 1) kvietime Nr. 1 priemonei "Aplinkai palankaus smulkaus verslo kūrimas ir plėtra" numatyta VPS skirta paramos suma - 700000 Eur, paraiškų gauta - 609047 Eur paramos sumai; 2) kvietime Nr. 2  priemonei "Palaikyti Mažeikių rajono bendruomenių aktyvumą, sumanumą, iniciatyvumą ir socialinį atsakingumą" numatyta VPS skirta paramos suma -  81104 Eur, paraiškų gautą - 45223 Eur. Atsižvelgiant, kad nebuvo gauta paraiškų paskelbtų kvietimų paramos sumai 2025 metais paskelbti kvietimai priemonėms "Aplinkai palankaus smulkaus verslo kūrimas ir plėtra",  "Palaikyti Mažeikių rajono bendruomenių aktyvumą, sumanumą, iniciatyvumą ir socialinį atsakingumą" siekiant įgyvendinti vietos plėtros strategijos tikslus. </t>
  </si>
  <si>
    <t xml:space="preserve">Vietos veiklos grupių tinklo tarptautinė  konferenciją „KPP KOSMOSAS“ </t>
  </si>
  <si>
    <t>• 2025-02-06 – 2025-02-07 d. VVGT tarptautinė konferrencija "KPP kosmosas"</t>
  </si>
  <si>
    <t>Susitikimas su VVG</t>
  </si>
  <si>
    <t>2025-02-11 d. VVG susitikimas įgyvendinant vietos plėtros strategijas (Akmenės rajono, Mažeikių miesto ir Šiaurės vakarų Lietuvos VVG darbuotojai, 4 dalyviai)</t>
  </si>
  <si>
    <t>Viešinimo renginys: projekto „Kartu molio taku“ pagal priemonę „Pagrindinės paslaugos ir kaimų atnaujinimas kaimo vietovėse“ veiklos sritį „Bandomieji sumanūs kaimai“ (KODAS LEADER-19.2-7.8.) pristatymas visuomenei</t>
  </si>
  <si>
    <t xml:space="preserve">2025-02-13 d. Viekšnių kultūros centro įgyvendinto projekto „Kartu molio taku“ pagal priemonę „Pagrindinės paslaugos ir kaimų atnaujinimas kaimo vietovėse“ veiklos sritį „Bandomieji sumanūs kaimai“ (KODAS LEADER-19.2-7.8.) interaktyvios edukacijos pristatymas </t>
  </si>
  <si>
    <t xml:space="preserve"> Nuotoliniai mokymai: Lietuvos kaimo tinklo narių dalyvavimo galimybės tarptautinėse misijose agromaisto sektoriuje </t>
  </si>
  <si>
    <t xml:space="preserve">2025-02-19 nuotolinis „LKT dirbtuvių“ renginys Lietuvos kaimo tinklo narių dalyvavimo galimybės tarptautinėse misijose agromaisto sektoriuje </t>
  </si>
  <si>
    <t>Nuotolinis renginys „Sumanių kaimų strategijų rengimas ir jų pridėtinė vertė“</t>
  </si>
  <si>
    <t>2025-02-20 d. nuotolinis renginys „Sumanių kaimų strategijų rengimas ir jų pridėtinė vertė“ (dalyviai VVG tinklo nariai, Žemės ūkio ministerijos ir Nacionalinės mokėjimo agentūros atstovai)</t>
  </si>
  <si>
    <t xml:space="preserve">Susitikimas „Ūkininkų pusryčiai“ </t>
  </si>
  <si>
    <t>2025-02-20 d. Mažeikių rajono ūkininkų susitikimas „Ūkininkų pusryčiai“ (Mažeikių r. ūkininkai, Mažeikių r. savivaldybės atstovai, Mažeikių turizmo ir informacijos centras, VVG atstovai)</t>
  </si>
  <si>
    <t xml:space="preserve">Informacinis renginys potencialių vietos projektų pareiškėjų aktyvinimas įgyvendinant „Šiaurės vakarų Lietuvos vietos veiklos grupės teritorijos 2023-2027 m. vietos plėtros strategiją“ </t>
  </si>
  <si>
    <t xml:space="preserve">2025-03-03 ŠVLVVG informacinis renginys potencialių vietos projektų pareiškėjų aktyvinimas įgyvendinant „Šiaurės vakarų Lietuvos vietos veiklos grupės teritorijos 2023-2027 m. vietos plėtros strategiją“ </t>
  </si>
  <si>
    <t xml:space="preserve">Nuotolinis renginys su VVG aktualių klausimų aptarimas </t>
  </si>
  <si>
    <t xml:space="preserve">2025-03-06 nuotolinis renginys su VVG aktualių klausimų aptarimas </t>
  </si>
  <si>
    <t xml:space="preserve">„Metinės finansinės ataskaitos teikimo RC svarba bendruomeninei organizacijai“ </t>
  </si>
  <si>
    <t xml:space="preserve">2025-03-18 ŽŪA nuotolinis renginys „Metinės finansinės ataskaitos teikimo RC svarba bendruomeninei organizacijai“ </t>
  </si>
  <si>
    <t xml:space="preserve">Nuotolinis renginys: socialinės paramos sąlygos, nelegalus darbas ir darbuotojų sauga </t>
  </si>
  <si>
    <t xml:space="preserve">2025-03-18 LKT nuotolinis renginys: socialinės paramos sąlygos, nelegalus darbas ir darbuotojų sauga </t>
  </si>
  <si>
    <t>Informacinis renginys skirtas potencialiems pareiškėjams, paramos gavėjams, bendruomenių atstovams. pristatytos paraiškų teikimo galimybės pagal „Šiaurės vakarų Lietuvos vietos veiklos grupės teritorijos 2023-2027 m. vietos plėtros strategiją“</t>
  </si>
  <si>
    <t xml:space="preserve">Nuotolinis VVG tinklo seminaras „Raštvedybos akademija-dokumentų valdymas, raštvedyba“ </t>
  </si>
  <si>
    <t xml:space="preserve">2025-04-07 nuotolinis VVG tinklo seminaras „Raštvedybos akademija-dokumentų valdymas, raštvedyba“ </t>
  </si>
  <si>
    <t xml:space="preserve">Nuotolinis VVG tinklo seminaras „Dokumentų valdymas, raštvedyba“ </t>
  </si>
  <si>
    <t xml:space="preserve">2025-04-14 nuotolinis VVG tinklo seminaras „Dokumentų valdymas, raštvedyba“ </t>
  </si>
  <si>
    <t xml:space="preserve">Nuotolinis VVG tinklo seminaras „LEADER“ kosmosas – DI panaudojimas veikloje </t>
  </si>
  <si>
    <t xml:space="preserve">2025-04-23, 2025-05-06 nuotolinis VVG tinklo seminaras „LEADER“ kosmosas – DI panaudojimas veikloje </t>
  </si>
  <si>
    <t>Nuotolinis VVG tinklo seminaras „Viešųjų pirkimų akademija“</t>
  </si>
  <si>
    <t xml:space="preserve">2025-06-10 nuotolinis VVG tinklo seminaras „Viešųjų pirkimų akademija“ </t>
  </si>
  <si>
    <t xml:space="preserve"> Konferencija „LEADER akademija“ </t>
  </si>
  <si>
    <t>2025-08-28 VVG tinklo konferencija ir visuotinis narių susirinkimas „LEADER akademija“ LKT10</t>
  </si>
  <si>
    <t>Informacinis renginys Mažeikių r. kaimo bendruomenėms</t>
  </si>
  <si>
    <t>2025-09-22 informacinis renginys Mažeikių r. kaimo bendruomenėms: Renginyje buvo aptarti aktualūs klausimai, susiję su bendruomeninių organizacijų veikla ir jų stiprinimu.
temos: metinių ataskaitų teikimas, pristatytos paraiškų teikimo galimybės pagal „Šiaurės vakarų Lietuvos vietos veiklos grupės teritorijos 2023-2027 m. vietos plėtros strategiją“.</t>
  </si>
  <si>
    <t xml:space="preserve">Nuotolinis ŽŪA informacinis renginys „Nuo teisės aktų iki praktikos: viešųjų pirkimų įgyvendinimas kaimo plėtros dalyvių veikloje“ </t>
  </si>
  <si>
    <t xml:space="preserve">2025-09-24 nuotolinis ŽŪA informacinis renginys „Nuo teisės aktų iki praktikos: viešųjų pirkimų įgyvendinimas kaimo plėtros dalyvių veikloje“ </t>
  </si>
  <si>
    <t xml:space="preserve">Seminaras „LEADER akademija“ </t>
  </si>
  <si>
    <t xml:space="preserve">Nuotolinis informacinis renginys „Viešieji pirkimai be iliuzijų: kas veikia, o ką jau laikas keisti?“ </t>
  </si>
  <si>
    <t xml:space="preserve">2025-10-23 nuotolinis informacinis renginys „Viešieji pirkimai be iliuzijų: kas veikia, o ką jau laikas keisti?“ </t>
  </si>
  <si>
    <t xml:space="preserve">Nuotoliniai mokymai  „Darbų saugos akademijos mokymai“ </t>
  </si>
  <si>
    <t xml:space="preserve">2025-11-17 nuotoliniai mokymai  „Darbų saugos akademijos mokymai“ </t>
  </si>
  <si>
    <t xml:space="preserve">Nuotoliniai "Smurto ir priekabiavimo prevencijos“ mokymai </t>
  </si>
  <si>
    <t xml:space="preserve">2025-12-01 nuotoliniai mokymai „Smurto ir priekabiavimo prevencijos“ mokymai </t>
  </si>
  <si>
    <t>www.svlvvg.lt</t>
  </si>
  <si>
    <t>Arvydas Daukantas</t>
  </si>
  <si>
    <t>MB "TV namas"</t>
  </si>
  <si>
    <t>UAB SB SERVICE</t>
  </si>
  <si>
    <t>MAŽE-LEADER-03-3-3</t>
  </si>
  <si>
    <t>MAŽE-LEADER-03-3-4</t>
  </si>
  <si>
    <t>MAŽE-LEADER-03-3-8</t>
  </si>
  <si>
    <t>Užventės bendruomenė</t>
  </si>
  <si>
    <t>MAŽE-LEADER-09-7-1</t>
  </si>
  <si>
    <t>Pažink kraštą ir kaimynus</t>
  </si>
  <si>
    <t>AD verslo pradžia</t>
  </si>
  <si>
    <t>MB "Tv namas" verslo įkūrimas</t>
  </si>
  <si>
    <t>UAB SB SERVICE aplinkai palankaus verslo plėtra</t>
  </si>
  <si>
    <t>Vietos veiklos grupių susitikimas</t>
  </si>
  <si>
    <t>2025-07-04: tiražas 11411; 2025-02-14: tiražas 11374; 2025-01-03: tiražas 11362.</t>
  </si>
  <si>
    <t>VPS aktuali redakcija, numatomi skelbti kvietimai, kvietimai teikti paraiškas pagal priemones: 1) "Aplinkai palankaus smulkaus verslo kūrimas ir plėtra", 2) Palaikyti Mažeikių rajono bendruomenių aktyvumą, sumanumą, iniciatyvumą ir socialinį atsakingumą",3) „Tvarios ir patrauklios viešosios infrastruktūros kūrimas skatinant kultūros plėtrą, švietimo ir socialinės įtraukties iniciatyvas, gyventojų sveikatingumą ir fizinį aktyvumą vietos lygmeniu“. Informacija apie projektus (PAK posėdžių, valdybos, visuotinių susirinkimų  informacija);  informacija apie įgyvendinamus ir įgyvendintus projektus; informaciniai renginiai apie Šiaurės vakarų Lietuvos VVG vietos plėtros strategiją, numatomas skelbti priemones ir finansavimo galimybes, ataskaitų pateikimo tvarką, projektų viešinimo tvarka; kvietimų planai.</t>
  </si>
  <si>
    <t>Viešinama informacija apie kvietimų metu surinktas paraiška, gautą paramą ir įgyvendinamus, bei įgyvendintus projektus. Kvietimai teikti paraiškas pagal priemones: 1) "Aplinkai palankaus smulkaus verslo kūrimas ir plėtra", 2) Palaikyti Mažeikių rajono bendruomenių aktyvumą, sumanumą, iniciatyvumą ir socialinį atsakingumą",3) „Tvarios ir patrauklios viešosios infrastruktūros kūrimas skatinant kultūros plėtrą, švietimo ir socialinės įtraukties iniciatyvas, gyventojų sveikatingumą ir fizinį aktyvumą vietos lygmeniu“; informaciniai renginiai apie Šiaurės vakarų Lietuvos VVG vietos plėtros strategiją, numatomas skelbti priemones ir finansavimo galimybes, ataskaitų pateikimo tvarką, projektų viešinimo tvarka; kvietimų planai.</t>
  </si>
  <si>
    <t>nuo 2025-01-01 iki 2025-12-31 d. peržiūrų skaičius sudarė - 54 444.</t>
  </si>
  <si>
    <t>2025-04-15, 2025-05-06, 2025-06-30, 2025-12-17 PAK posėdžiai susiję su VPS įgyvendinimu</t>
  </si>
  <si>
    <t>2025-01-24; 2025-02-26; 2025-03-07; 2025-04-04; 2025-05-16; 2025-06-30; 2025-09-22-2025-12-17 valdybos posėdžiai  susiję su VPS įgyvendinimu</t>
  </si>
  <si>
    <t>2025-03-19 visuotinis susirinkimas</t>
  </si>
  <si>
    <t>VVG darbuotojai (pirmininkas, administratorius, finansininkas) administruoja gautas paraiškas, jas vertina, rengia medžiagą PAK posėdžiams, stebi ir analizuoja ir perduada NMA kvietimų rezultatus, bendradarbiauja su pareiškėjais, juos konsultuoja, informuoja, vykdo nuolatinį informacijos atnaujinimą, stebi VPS įgyvendinimo pažangą, saugo su VPS vykdymu ir stebėsena susijusius dokumentus. VPS viešųjų ryšių specialistas konsultuoja galimus pareiškėjus, inicijuoja susitikimus su vietos gyventojais, skelbia informaciją  viešinimo priemonėse (VVG interneto svetainė, spauda) (sąsaja su VPS 15 skyriumi)</t>
  </si>
  <si>
    <t>Vaikų ir jaunimo skaičius, kuriems po projekto įgyvendinimo sudarytos sąlygos naudotis patrauklia viešąja infrastruktūra, proc. (Mažeikių rajono seniūnijų duomenys).</t>
  </si>
  <si>
    <t>Sukurtoje viešojoje infrastruktūroje pritaikyti inovatyvūs, netradiciniai metodai ir iniciatyvos, vnt. (Mažeikių rajono seniūnijų duomenys)</t>
  </si>
  <si>
    <t>Principo laikymasis įgyvendinant VPS: 1) strategijos įgyvendinimo metu bus bendradarbiaujama su skirtingais sektoriais ir visuomeninėmis organizacijomis, bendruomenėmis; 2) rengiant kvietimus teikti vietos projektams dokumentaciją apie tai iš anksto bus skelbiama interneto svetainėje www.svlvvg.lt, VVG nariai skleis informaciją asmeniškai 3) kvietimai teikti vietos projektų paraiškas bus skelbiami ne tik VVG interneto svetainėje, bet ir vietos spaudoje bei asmeniškai kreipiantis į bendruomenės lyderius arba per informacinius renginius; 4) atliekant surinktų vietos projektų vertinimą, informacija apie atskirų vertinimo etapų rezultatus bus skelbiama interneto svetainėje; 5) VPS įgyvendinimo rezultatai pristatomi VVG interneto svetainėje.</t>
  </si>
  <si>
    <t xml:space="preserve">Principo laikymasis įgyvendinant VPS: VPS bus suvokiamas kaip inovatyvių ir veiksmingiausių veikimo būdų paieška ir taikymas, sprendžiant VVG teritorijai aktualius iššūkius, kuriant didesnės vertės, geresnės kokybės paslaugas.
Vietos projektų atrankos metu taikoma balų sistema leis atrinkti pačius geriausius novatoriškus vietos projektus, kuriems bus skirtas finansavimas iš VPS.VPS įgyvendinimo viešinimo metu novatoriški projektai viešinami kaip pavyzdiniai VVG interneto puslapyje . 
VPS visose priemonėse inovacijų diegimui paramos suma vienam projektui yra per maža. Šia priemone siekiame platesnio investicijų ir veiklų  vykdymo, pasiskirstymo (žr. excel 10.22 punktą).
</t>
  </si>
  <si>
    <t xml:space="preserve">2025-04-10 Šiaurės vakarų Lietuvos VVG informacinis renginys skirtas potencialiems pareiškėjams, paramos gavėjams, bendruomenių atstovams. Pristatyta „Šiaurės vakarų Lietuvos vietos veiklos grupės teritorijos 2023-2027 m. vietos plėtros strategija" priemonės, numatomi kvietimai, reikalavimai. </t>
  </si>
  <si>
    <t>2025-10-03 seminaras „LEADER akademija“ (Plungės, Telšių, Kelmės, Šiaulių, Akmenės, Kauno rajono VVG atstovai ir Mažeikių miesto VVG atstovai), VPS įgyvendinimo aptarimas, aptirties pasidalinimas, vietos projektų lankymas</t>
  </si>
  <si>
    <t>2025-05-08 Šiaulių apskrities vietos veiklos grupių susitikimas Akmenėje. VPS įgyvendinimo aptarimas, patirties pasidalijimas, projektų lankymas</t>
  </si>
  <si>
    <t>Mažeikių turizmo ir verslo informacijos centre, Vasario 16-osios g. 4, Mažeikiuose (Sodros pastate), kvietimas el.paštu. </t>
  </si>
  <si>
    <t>2025-02-20, 20 dalyvių</t>
  </si>
  <si>
    <t>Susitikimas su Mažeikių r. ūkininkais. Sustikimo metu pristatyta "Šiaurės vakarų Lietuvos vietos veiklos grupės 2023-2027 m. vietos plėtros strategijos finansavimo galimybės" (Mažeikių r. ūkininkai, Mažeikių r. savivaldybės atstovai, Mažeikių turizmo ir informacijos centras, VVG atstovai).</t>
  </si>
  <si>
    <t>ŠVLVVG vietos plėtros strategija prisideda prie ES BJRS tikslų per konkrečius vietos lygmens veiksmus, ŠVLVVG įgyvendindama VPS ir skelbdama kvietimus tvarios ir patrauklios viešosios infrastruktūros kūrimui, bendruomenių aktyvumo ir socialinės atsakomybės skatinimui. Pokyčių įvairovė yra didelė – nuo infrastruktūrinių sprendimų iki smulkaus verslo ir bendruomeninių iniciatyvų. Įgyvendinamos strateginės priemonės apima atsparių bendruomenių kūrimą, viešųjų paslaugų gerinimą, tvarią ekonominę veiklą ir tvarumą, taip užtikrinant, kad vietos lygmens sprendimai tiesiogiai prisideda prie ES Baltijos jūros regiono strategijos tikslų įgyvendinimo. Siekiant šių tikslų 2025 m. buvo paskelbti 6 kvietimai: 1) 2 kvietimai priemonei "Tvarios ir patrauklios viešosios infrastruktūros kūrimas skatinant kultūros plėtrą, švietimo ir socialinės įtraukties iniciatyvas, gyventojų sveikatingumą ir fizinį aktyvumą vietos lygmeniu". 2) 2 kvietimai priemonei "Aplinkai palankaus smulkaus verslo kūrimas ir plėtra". 3) 2 kvietimai priemonei  „Palaikyti Mažeikių rajono bendruomenių aktyvumą, sumanumą, iniciatyvumą ir socialinį atsakingumą". Priemonių įgyvendinimas prisideda prie VPS temos – socialiai ir ekonomiškai atsakingas, pokyčius kuriantis Mažeikių rajonas – o pokyčių įvairovė labai didelė, nes juos kuria vietos žmonės ir organizacijos.</t>
  </si>
  <si>
    <t>Principo laikymasis įgyvendinant VPS: 1) vietos gyventojų, nevyriausybinių organizacijų, verslo ir vietos valdžios atstovų bendradarbiavimas ir veikimas kartu užtikrina tolygią, integruotą VVG teritorijos plėtrą; 2) siekiama, kad įgyvendinant 1 ir 3 priemones, tiesioginį poveikį ir naudą patirtų kuo daugiau VVG teritorijos seniūnijos gyv., numatyta – projekto naudos gavėjais yra ne mažiau kaip 2 seniūnijų gyventojai (excel 10.33) taip pat reikalavimas numatytas ir vietos projektų atstiktis atrankos kriterijams nustatomas papildoma atranka "projektų naudos gavėjų teritorinė aprėptis" - siekiant įtraukti kuo didesnį partnerių skaičių; 3) siekiant tinkamai panaudoti vietos išteklius bei užtikrinti vietos interesų grupių bendradarbiavimą buvo pasirinktos kelios sritys: numatyta skatinti aktyvumą, užimtumą, socialinę įtrauktį; įgyvendinti tvarias, aplinkai draugiškas iniciatyvas (veiklų projektai) ir tvarios aplinkos kūrimą (viešųjų paslaugų preinamumo didinimas); 4) laikydamasi teritorinio principo, VVG skatina visos teritorijos potencialius pareiškėjus teikti projektus, panaudojant vietos išteklius, teritorijos išskirtinumą, pranašumą ir siekia, kad vietos projektai pasiskirstytų skirtingose VVG seniūnijose, kuriuose dalyvautų kuo daugiau partnerių iš skirtingų VVG seniūnijų.</t>
  </si>
  <si>
    <t>1) Šiaurės vakarų Lietuvos VVG vietos plėtros strategijos priemonių ir veiklos pristatymas Mažeikių rajono ūkininkų susitikime (2025-02-20) „Ūkininkų pusryčiai“ (Mažeikių r. ūkininkai, Mažeikių r. savivaldybės atstovai, Mažeikių turizmo ir informacijos centras) 2) 3 informaciniai renginiai (2025-03-03; 2025-04-10; 2025-09-22) potencialiems pareiškėjams skirti kvietimui teikti vietos projektus (išsiųsti kvietimai Mažeikių r. kaimo bendruomenėms, NVO,  VVG nariams atstovaujanties verslo, pilietinės visuomenės, vietos valdžios sektorius); 3) potencialių pareiškėjų informavimas: skelbimai internete apie kvietimus ir informacinius renginius; 4) skelbimai spaudoje apie kvietimus teikti vietos projektų paraiškas; 5) skelbimai ir informacijos viešinimas apie įgyvendinamus ir įgyvendintus projektus ir ŠVLVVG veiklas Facebook paskyroje teikti vietos projekto paraiškas; 6) asmeninės konsultacijos telefonu, el. paštu ir atvykus į VVG patalpas; 7) numatyta, kad įgyvendinant 1 ir  3 priemones (paskelbta po 2 kvietimus 1 ir 3 priemonei), tiesioginį poveikį ir naudą patirtų kuo daugiau VVG teritorijos seniūnijos gyv., numatyta – projekto naudos gavėjais yra ne mažiau kaip 2 Mažeikių rajono seniūnijų gyventojai, o paraiškoje kokybės  atrankos vertinime parinktas kriterijus - didesnė projektų naudos gavėjų teritorinė aprėptis, taip skatinimas partnerių įsitraukimas iš skirtingų Mažeikių r. seniūnijų.</t>
  </si>
  <si>
    <t>1) Vietos projektų atrankos posėdžiai: 2025-04-15, 2025-05-06, 2025-06-30, 2025-12-17 ir 2025-03-19 VPS įgyvendinimo pristatymas,  tvirtinimas visuotiniame narių susirinkime ir kvietimų pristatymas, tvirtinimas, VPS įgyvendinimo veiklos pristatytmas valdybos posėdžiuose: 2025-01-24, 2025-02-26, 2025-04-04, 2025-06-30, 2025-09-22, 2025-12-17; taip pat rengiami buvo 2025-09-22, 2025-04-10, 2025-03-03 informaciniai renginiai, kuriuose buvo pristatyta VPS, finansavimo galimybės ir VVG veikla. 2) potencialių pareiškėjų informavimas: skelbimai internete apie kvietimus ir informacinius renginius; skelbimai spaudoje apie kvietimus teikti vietos projektų paraiškas, skelbimai Facebook paskyroje po kiekvieno kvietimo teikti vietos projekto paraiškas, asmeninės konsultacijos telefonu, el. paštu ir atvykus į VVG būstinę 3) informacija apie projektus, jų vertinimo rezultatus patalpinta internete www.svlvvg.lt (kvietimai teikti vietos projektus)</t>
  </si>
  <si>
    <t>2025-01-24, 2025-02-26, 2025-04-04, 2025-06-30, 2025-09-22, 2025-12-17 įvyko valdybos posėdžiai (kuriuose dalyvauja pilietinės visuomenės, vietos valdžios ir verslo atstovai), kurių metu buvo sprendžiami aktualūs klausimai, susiję su informavimu, kvietimų tvirtinimu ir skelbimu, 2023-2027 m. vietos plėtros strategijos įgyvendinimu. Valdybą sudaro įvairūs partneriai.  Labai svarbus partnerių bendradarbiavimas, priimant sprendimus dėl ES struktūrinių fondų lėšų panaudojimo, skaidrių sprendimų dėl ES struktūrinių fondų lėšų panaudojimo priėmimo. Įtraukiant partnerius į sprendimų priėmimus pagerėja bendradarbiavimas tarp įvairių institucijų, užtikrinamas proceso atvirumas, skaidrumas, atsakomybė. ŠVLVVG atvira naujiems nariams, visa informacija kai tapti nariu yra www.svlvvg.lt (VVG veikla) puslapyje.</t>
  </si>
  <si>
    <t>ŠVLVVG dalyvauja VVG tinklo valdybos veikloje, taip pat dalyvauja nuotoliniu būdu ir vykstama į susitikimus, konferencijas: 1) 2025-02-06 - 2025-02-07 VVG tinklo tarptautinė konferencija "KPP kosmosas" 2) 2025-02-11 ŠVLVVG, Akmenės ir Mažeikių miesto VVG susitikimas aptariant VPS įgyvendinimo klausimus ir problemas; 3) 2025-04-30 Šiaulių apskrities vietos veiklos grupių susitikimas, bendradarbiavimas su kitomis VVG, susitikimai, patirties pasidalijimas, VPS įgyvendinimo aptarimas. 4) 2025-10-03 VVG tinklo konferencija Mažeikių r. "Leader akademija", kurioje dalyvavo Šiaulių r, Kelmės, Akmenės, Mažeikių miesto, Kaunor r., Plungės, Telšių VVG 5) 2025-08-28 VVG tinklo visuotinis susirinkimas</t>
  </si>
  <si>
    <t>Paskelbtame kvietime Nr. 4 gautas  Mažeikių rajono savivaldybės administracijos „Tvarios kultūros veiklų erdvės, skatinančios socialinę įtrauktį, gyventojų sveikatingumą ir kultūros paslaugų prieinamumą, sukūrimas Viekšnių mieste“ projektas yra novatoriškas vietos lygmeniu, nes siūlo naują paslaugų teikimo kokybę ir organizavimo būdą, kuris iki šiol teritorijoje nebuvo taikomas. Planuojama teikti papildomas paslaugas ir vykdyti veiklas: - Lietuviško kino paveldo sklaida; - Gyventojų sveikatingumo skatinimas. Veiklos apims sveikos gyvensenos mokymų ir fizinio aktyvumo užsiėmimų organizavimą ; - Tvarumo ugdymas kūrybinės saviraiškos priemonėmis.                                                                                    Kvietime Nr. 5 gautos 2 paraiškos: 1.Mažeikių r. savivaldybės Tirkšlių seniūnijos bendruomenės "Tvarumo kodas-Tirkšliai" yra novatoriškas per turinį ir metodus, nes tradicines veiklos kuriamos per  edukacines, tvarias ir įtraukias patirtis, kurios iki šiol teritorijoje nebuvo sistemingai taikomos; 2. VšĮ Mes du "Tvarumas man tinka" projektas inovatyvus, nes taiko įvairius veiklos metodus kaimo vietovėje, jungia tvarumo, kūrybos ir socialinės įtraukties veiklas/edukacijas bei skatina bendruomenę tapti aktyvia klimato kaitos sprendimų dalyve per praktinius veiksmus.
Projektų viešinimas (https://svlvvg.lt/igyvendinamas-projektas-tvarumas-man-tinka-bendruomenes-vienijamos-tvariai-ateiciai/, https://svlvvg.lt/projektas-tvarumo-kodas-tirksliai-bendruomenes-kelias-i-zalesni-rytoju/, https://svlvvg.lt/projektas-gyventi-ir-kurti-dermeje-su-gamta-prasmingos-veiklos-ir-bendruomeniu-itrauktis-renavo-dvare/, https://svlvvg.lt/saules-bruklytes-verslo-pradzia/)</t>
  </si>
  <si>
    <t xml:space="preserve"> 2025-02-26 patvirtinta Šiaurės vakarų Lietuvos VVG valdybo ir stebėsenos tvarka, 2025-03-19 visuotiniame susirnkime VVG nariai susipažino su VVG pirmininko, valdybos ataskaita apie VPS vykdymą, pristatytas VPS įgyvendinimas, 2025-09-22, 2025-12-17 pristatytas VPS įgyvendinimas valdybai, projektų administravimas, iššūkiai.</t>
  </si>
  <si>
    <t>2025-02-26, 2025-03-19, 2025-09-22, 2025-12-17</t>
  </si>
  <si>
    <t xml:space="preserve">Principo laikymasis įgyvendinant VPS: jauni asmenys bus įtraukti į atskirus VPS administravimo ir įgyvendinimo procesus:
1. Kviečiant teikti vietos projektų paraiškas, papildomai bus teikiama informacija, kokios yra galimybės vietos jaunimui, įgyvendinant VPS lėšomis finansuojamus projektus ir atkreipiamas dėmesys, jog projektams, kurių naudos gavėjai arba projektų dalyviai yra asmenys iki 40 metų bus papildomai skiriami naudos ir kokybės balai 4 priemonėje; 2) vykdant VVG teritorijos gyventojų aktyvumo skatinimo veiklas potencialūs vietos projektų pareiškėjai bus konsultuojami individualiai apie galimybes parengti jaunų asmenų poreikius atitinkančius projektus. 
</t>
  </si>
  <si>
    <t>ŠVLVVG valdybą ir projektų atrankos komitetą sudaro 11 narių iš kurių 6 asmenys yra iki 40 m., kurie dalyvauja sprendimų priėmimo procese. Šis principas įgyvendinamas finansuojant įvairius projektus pagal VPS 3 ir 4 priemones, kurių tikslas – skatinti jaunus asmenis teikti paraiškas ir dalyvautis projektuose. Papildomi naudos ir kokybės balai skiriami pareiškėjams, kurie kuria naujas darbo vietas asmenims iki 40 m. pagal priemonę "Aplinkai palankaus smulkaus verslo kūrimas ir plėtra".Kvietimo teikti vietos projektus Nr. 1 (pelno projektai) paraišką teikė fizinis asmuo iki 40 m. 2) Konsultacijos dėl galimybės dalyvauti projektuose vyksta nuolat telefonu, el. paštu, informacija viešinama internete.</t>
  </si>
  <si>
    <r>
      <t>ŠVLVVG valdybą ir projektų atrankos komitetą sudaro 11 narių, iš kurių 6 asmenys yra iki 40 metų. Jauni asmenys aktyviai dalyvauja sprendimų priėmimo procese, vertinant ir atrenkant vietos projektus bei priimant strateginius sprendimus dėl VPS įgyvendinimo. Šis principas įgyvendinamas per konsultacijas VVG patalpose ir konsultuojant el.p., telefonu, viešinant informaciją socialiniame tinkle apie įgyvendintus projektus ir numatomus kvietimus. Finansuojant įvairius projektus pagal VPS 3 ir 4 priemones, kurių tikslas – skatinti jaunus asmenis teikti paraiškas ir dalyvautis projektuose. Papildomi naudos ir kokybės balai skiriami pareiškėjams, kurie kuria naujas darbo vietas asmenims iki 40 m. pagal priemonę "Aplinkai palankaus smulkaus verslo kūrim</t>
    </r>
    <r>
      <rPr>
        <sz val="11"/>
        <rFont val="Calibri"/>
        <family val="2"/>
        <charset val="186"/>
        <scheme val="minor"/>
      </rPr>
      <t>as ir plėtra". Kvietimo teikti vietos projektus Nr. 3, Nr. 8 (pelno projektai) planuojame sukurti asmenims iki 40 m. darbo vietų - 14</t>
    </r>
    <r>
      <rPr>
        <sz val="11"/>
        <color theme="1"/>
        <rFont val="Calibri"/>
        <family val="2"/>
        <scheme val="minor"/>
      </rPr>
      <t xml:space="preserve">. 2) Konsultacijos dėl galimybės dalyvauti projektuose vyksta nuolat telefonu, el. paštu, informacija viešinama internete. Pagal pateiktas 2025 m. paraiškas 3 ir 4 priemonėje penki VP pobūdį nurodė - jaunimui (D5-R stupelis). </t>
    </r>
  </si>
  <si>
    <t>https://www.mazeikiai.lt/gyventojams/%C5%A1iaur%C4%97s-vakar%C5%B3-lietuvos-vietos-veiklos-grup%C4%97/, https://mazeikiai.lt/naujienos/sedos-seniunijoje-susitikimas-su-bendruomeniu-atstovais</t>
  </si>
  <si>
    <t>Susitikimas su Mažeikių r. bendruomenėmis</t>
  </si>
  <si>
    <t>2025-09-22 , 10 dalyvių; 2025-04-10, 8 dalyviai</t>
  </si>
  <si>
    <t>https://www.mazeikiai.lt/gyventojams/%C5%A1iaur%C4%97s-vakar%C5%B3-lietuvos-vietos-veiklos-grup%C4%97/, https://mazeikiai.lt/naujienos/sedos-seniunijoje-susitikimas-su-bendruomeniu-atstovais, https://mazeikiai.lt/naujienos/tirksliu-seniunijoje-susitikimas-su-bendruomeniu-atstovais</t>
  </si>
  <si>
    <t>Mažeikių miesto seniūnijos salė, Mažeikiai, Tirkšlių seniūnijos salė</t>
  </si>
  <si>
    <t xml:space="preserve">Vietos plėtros strategijoje numatyti rodikliai yra suplanuoti pasiekti 2026-2027 m. VPS įgyvendinimo metais. 2024 m. paskelbti 2 kvietimai (2024-07-15  - 2024-09-13, 2024-10-14 - 2024-11-19) skirti verslui ir NVO. </t>
  </si>
  <si>
    <t>Šiaurės vakarų Lietuvos VVG VPS 2023–2027 m. laikotarpiu, vadovaujantis preliminariu VPS įgyvendinimo planu ir patvirtintu 2025 m. kvietimų grafiku, 2025 metais buvo suplanuota paskelbti kvietimus ir pasiekti atitinkamus vietos projektų atrankos rodiklius. Faktiniai 2025 m. rezultatai nukrypo nuo suplanuotų dėl objektyvių priežasčių, susijusių su pareiškėjų aktyvumu, pateiktų paraiškų apimtimi ir lėšų panaudojimu. 2025 m. buvo paskelbti 2 kvietimai priemonei „Tvarios ir patrauklios viešosios infrastruktūros kūrimas skatinant kultūros plėtrą, švietimo ir socialinės įtraukties iniciatyvas, gyventojų sveikatingumą ir fizinį aktyvumą vietos lygmeniu“, kuriems buvo numatyta 400 000 Eur paramos suma. Tačiau per šiuos kvietimus buvo gauta tik 1 paraiška, kurios prašoma paramos suma sudarė 100 000 Eur. Dėl nepakankamo pareiškėjų aktyvumo nebuvo panaudota visa suplanuota kvietimų paramos suma, todėl nebuvo pasiektas suplanuotas projektų atrankos rodiklis.
2025 m. buvo paskelbti papildomi 2 kvietimai priemonei „Aplinkai palankaus smulkaus verslo kūrimas ir plėtra“, naudojant 2024 m. ir 2025 m. susidariusį lėšų likutį. Kvietime Nr. 3 (2025-01-24 – 2025-03-24) gautos 8 paraiškos 609 047,77 Eur sumai, po projektų vertinimo ir PAK sprendimų finansavimui buvo atrinkti 5 projektai, kurių faktinė paramos suma sudarė 376 121,03 Eur (1 vietos projektas laukia PAK - paramos suma 100 000 Eur), viso rezervuota 3 kvietime - 476 121,03 Eur. Tai lėmė pareiškėjų projektų atsiėmimai/atmetimai ir paramos sumų sumažinimai tinkamumo vertinimo metu, kvietime Nr. 8 verslui (2025-11-12 – 2025-12-31) gautos 4 paraiškos, kurių prašoma paramos suma viršijo kvietimui skirtą paramos sumą, tačiau projektų vertinimo ir atrankos procedūros bus baigtos vėlesniu laikotarpiu, todėl jų finansiniai rezultatai 2025 m. rodikliuose dar neatsispindi. Atsižvelgiant į tai, kad daliai kvietimų nebuvo gauta pakankamo skaičiaus tinkamų paraiškų, o dalis suplanuotų lėšų liko nepanaudotos 2025 m. faktiniai atrinktų vietos projektų rodikliai buvo mažesni nei suplanuota. Siekiant užtikrinti VPS tikslų įgyvendinimą ir efektyvų lėšų panaudojimą, 2025 m. buvo priimti sprendimai perskirstyti susidariusias lėšas ir papildomai skelbti kvietimus priemonėms „Aplinkai palankaus smulkaus verslo kūrimas ir plėtra“ bei „Palaikyti Mažeikių rajono bendruomenių aktyvumą, sumanumą, iniciatyvumą ir socialinį atsakingumą“, kurių rodikliai planuojami pasiekti vėlesniais ataskaitiniais laikotarpiais kaip suplanuota VPS.</t>
  </si>
  <si>
    <t xml:space="preserve">ŠVLVVG išsikėlė tikslą – socialiai ir ekonomiškai atsakingas, pokyčius kuriantis Mažeikių rajonas. Tikslo siekimas numatytas įgyvendinant 4 priemones (2025 metais paskelbti 1, 3, 4 priemonių kvietimai): 1. Tvarios ir patrauklios viešosios infrastruktūros kūrimas skatinant kultūros plėtrą, švietimo ir socialinės įtraukties iniciatyvas, gyventojų sveikatingumą ir fizinį aktyvumą vietos lygmeniu.
2. Skatinti darnią plėtrą ekonomikoje ir aplinkosaugoje, puoselėti gamtos, kultūros paveldą bei įtraukų turizmą.
3. Palaikyti Mažeikių rajono bendruomenių aktyvumą, sumanumą, iniciatyvumą ir socialinį atsakingumą.
4. Aplinkai palankaus smulkaus verslo kūrimas ir plėtra
</t>
  </si>
  <si>
    <r>
      <t xml:space="preserve">1. VVG darbuotojai atrinkti laikantis administravimo taisyklėse nustatytų reikalavimų, užtikrinant lygias galimybes visiems kandidatams, nediskriminavimą ir pagarbą žmogaus teisėms. Darbuotojams sudaromos saugios ir sveikos darbo sąlygos. Taip pat užtikrinamas darbuotojų dalyvavimas kompetencijas stiprinančiuose mokymuose, įskaitant 2025-12-01 organizuojamus </t>
    </r>
    <r>
      <rPr>
        <sz val="11"/>
        <color theme="1"/>
        <rFont val="Calibri"/>
        <family val="2"/>
        <charset val="186"/>
        <scheme val="minor"/>
      </rPr>
      <t>smurto ir diskriminacijos prevencijos mokymus. 2. VVG valdybos darbą viso VPS įgyvendinimo laikotarpiu bus siekiama išlaikyti lyčių pusiausvyrą, kaip numato administravimo taisyklės bei užtikrinti skirtingo amžiaus atstovų dalyvavimą. Nebus taikomi jokie ribojimai dėl tautinės kilmės, religijos ar įsitikinimų, negalios, šeiminės padėties ar lytinės orientacijos. 3.Pristatant VPS įgyvendinimo rezultatus pateikiami gerosios praktikos pavyzdžiai – jau įgyvendinti projektai, kurie prisidėjo prie moterų ir vyrų lygių galimybių bei nediskriminavimo principų įgyvendinimo vietos lygmeniu. 5. Lyčių lygybės ir nediskriminavimo principų įgyvendinimas stiprinamas bendradarbiaujant su Mažeikių rajono savivaldybe, Nacionaline mokėjimo agentūra (NMA) ir Žemės ūkio ministerija (ŽŪM).</t>
    </r>
  </si>
  <si>
    <t>išregistruota</t>
  </si>
  <si>
    <t>20VS-PV-25-2-01042</t>
  </si>
  <si>
    <t>Atmesta</t>
  </si>
  <si>
    <t>20VS-PV-25-2-01043</t>
  </si>
  <si>
    <t>Išregistruota</t>
  </si>
  <si>
    <t>20VS-PV-25-2-02925</t>
  </si>
  <si>
    <t>20VS-PV-25-2-05568</t>
  </si>
  <si>
    <t>MB "RAČALIŲ MEDIENA"</t>
  </si>
  <si>
    <t>MAŽE-LEADER-03-8-1</t>
  </si>
  <si>
    <t>20VS-PV-25-2-06481</t>
  </si>
  <si>
    <t>MB "Račalių mediena" aplinkai palankaus smulkaus verslo kūrimas</t>
  </si>
  <si>
    <t>UAB "Kasva"</t>
  </si>
  <si>
    <t>MAŽE-LEADER-03-8-3</t>
  </si>
  <si>
    <t>20VS-PV-25-2-06480</t>
  </si>
  <si>
    <t>UAB "Kasva" teikiamų paslaugų verslo pradžia"</t>
  </si>
  <si>
    <t>UAB NOVA LUMINUS</t>
  </si>
  <si>
    <t>MAŽE-LEADER-03-8-4</t>
  </si>
  <si>
    <t>20VS-PV-25-2-06482</t>
  </si>
  <si>
    <t>UAB "Nova Luminus" vėjo elektrinių remonto ir techninės priežiūros paslaugų vystymas</t>
  </si>
  <si>
    <t xml:space="preserve">Vietos plėtros strategijoje numatyti rodikliai yra suplanuoti pasiekti 2026-2027 m. VPS įgyvendinimo metais. Rodiklis R.39, R.41, R.42 skaičiuojamas pateikus pirmą mokėjimo prašymą. 2025 metais 3 ir 4 priemonėse jau pasiekti šie rodikliai:
• R.37 – 1 naudos gavėjas;
• R.39 – 1 naudos gavėjas (1 verslo pradžia);
• R.41 – 560 naudos gavėjų;
• R.42 – 27 naudos gavėjai.
Atsižvelgiant į tai, kad didžioji dalis rodiklių suplanuoti pasiekti 2026–2027 m., o jų apskaičiavimas priklauso nuo mokėjimo prašymų pateikimo etapų, nustatytas rodiklių nuokrypis yra objektyvus, laikinas ir pagrįstas VPS įgyvendinimo eiga.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</si>
</sst>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0\ _€_-;\-* #,##0.00\ _€_-;_-* &quot;-&quot;??\ _€_-;_-@_-"/>
    <numFmt numFmtId="166" formatCode="#,##0.00_ ;\-#,##0.00\ "/>
    <numFmt numFmtId="167" formatCode="_-* #,##0.00\ _€_-;\-* #,##0.00\ _€_-;_-* &quot;-&quot;\ _€_-;_-@_-"/>
    <numFmt numFmtId="168" formatCode="#,##0\ &quot;€&quot;"/>
  </numFmts>
  <fonts count="99"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10"/>
      <name val="Cambria"/>
      <family val="1"/>
    </font>
    <font>
      <sz val="9"/>
      <color indexed="81"/>
      <name val="Tahoma"/>
      <family val="2"/>
      <charset val="186"/>
    </font>
    <font>
      <b/>
      <sz val="9"/>
      <color indexed="81"/>
      <name val="Tahoma"/>
      <family val="2"/>
      <charset val="186"/>
    </font>
    <font>
      <u/>
      <sz val="11"/>
      <color theme="10"/>
      <name val="Calibri"/>
      <family val="2"/>
      <scheme val="minor"/>
    </font>
    <font>
      <sz val="12"/>
      <color theme="1"/>
      <name val="Calibri"/>
      <family val="2"/>
      <charset val="186"/>
      <scheme val="minor"/>
    </font>
    <font>
      <sz val="11"/>
      <color rgb="FF0070C0"/>
      <name val="Calibri"/>
      <family val="2"/>
      <charset val="186"/>
    </font>
    <font>
      <sz val="11"/>
      <color rgb="FF0070C0"/>
      <name val="Calibri"/>
      <family val="2"/>
      <charset val="186"/>
      <scheme val="minor"/>
    </font>
    <font>
      <sz val="9"/>
      <color rgb="FF0070C0"/>
      <name val="Cambria"/>
      <family val="1"/>
    </font>
    <font>
      <sz val="10"/>
      <color rgb="FF0070C0"/>
      <name val="Cambria"/>
      <family val="1"/>
      <charset val="186"/>
    </font>
    <font>
      <sz val="10"/>
      <color rgb="FFFF0000"/>
      <name val="Cambria"/>
      <family val="1"/>
      <charset val="186"/>
    </font>
    <font>
      <sz val="10"/>
      <color rgb="FFFF0000"/>
      <name val="Cambria"/>
      <family val="1"/>
    </font>
    <font>
      <sz val="10"/>
      <color theme="8"/>
      <name val="Cambria"/>
      <family val="1"/>
    </font>
    <font>
      <sz val="11"/>
      <color theme="8"/>
      <name val="Cambria"/>
      <family val="1"/>
      <charset val="186"/>
    </font>
    <font>
      <sz val="10"/>
      <color theme="8"/>
      <name val="Cambria"/>
      <family val="1"/>
      <charset val="186"/>
    </font>
    <font>
      <sz val="10"/>
      <color rgb="FFED0000"/>
      <name val="Cambria"/>
      <family val="1"/>
      <charset val="186"/>
    </font>
    <font>
      <sz val="9"/>
      <color rgb="FF7030A0"/>
      <name val="Cambria"/>
      <family val="1"/>
    </font>
    <font>
      <sz val="10"/>
      <color rgb="FF7030A0"/>
      <name val="Cambria"/>
      <family val="1"/>
      <charset val="186"/>
    </font>
    <font>
      <sz val="10"/>
      <color rgb="FF7030A0"/>
      <name val="Cambria"/>
      <family val="1"/>
    </font>
    <font>
      <sz val="9"/>
      <color indexed="81"/>
      <name val="Tahoma"/>
      <charset val="1"/>
    </font>
    <font>
      <b/>
      <sz val="9"/>
      <color indexed="81"/>
      <name val="Tahoma"/>
      <charset val="1"/>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8" fillId="0" borderId="0" applyFont="0" applyFill="0" applyBorder="0" applyAlignment="0" applyProtection="0"/>
    <xf numFmtId="9" fontId="8" fillId="0" borderId="0" applyFont="0" applyFill="0" applyBorder="0" applyAlignment="0" applyProtection="0"/>
    <xf numFmtId="0" fontId="7" fillId="0" borderId="0"/>
    <xf numFmtId="0" fontId="6" fillId="0" borderId="0"/>
    <xf numFmtId="0" fontId="6" fillId="0" borderId="0"/>
    <xf numFmtId="9" fontId="6" fillId="0" borderId="0" applyFont="0" applyFill="0" applyBorder="0" applyAlignment="0" applyProtection="0"/>
    <xf numFmtId="43" fontId="6" fillId="0" borderId="0" applyFont="0" applyFill="0" applyBorder="0" applyAlignment="0" applyProtection="0"/>
    <xf numFmtId="0" fontId="6" fillId="0" borderId="0"/>
    <xf numFmtId="0" fontId="8" fillId="0" borderId="0"/>
    <xf numFmtId="0" fontId="82" fillId="0" borderId="0" applyNumberFormat="0" applyFill="0" applyBorder="0" applyAlignment="0" applyProtection="0"/>
  </cellStyleXfs>
  <cellXfs count="497">
    <xf numFmtId="0" fontId="0" fillId="0" borderId="0" xfId="0"/>
    <xf numFmtId="0" fontId="12" fillId="0" borderId="0" xfId="0" applyFont="1" applyAlignment="1">
      <alignment vertical="top"/>
    </xf>
    <xf numFmtId="0" fontId="13"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3" fillId="2" borderId="6" xfId="0" applyFont="1" applyFill="1" applyBorder="1" applyAlignment="1">
      <alignment horizontal="center" vertical="top" wrapText="1"/>
    </xf>
    <xf numFmtId="0" fontId="13" fillId="2" borderId="1" xfId="0" applyFont="1" applyFill="1" applyBorder="1" applyAlignment="1">
      <alignment horizontal="center" vertical="top" wrapText="1"/>
    </xf>
    <xf numFmtId="0" fontId="13" fillId="2" borderId="8" xfId="0" applyFont="1" applyFill="1" applyBorder="1" applyAlignment="1">
      <alignment horizontal="center" vertical="top" wrapText="1"/>
    </xf>
    <xf numFmtId="0" fontId="13" fillId="2" borderId="5" xfId="0" applyFont="1" applyFill="1" applyBorder="1" applyAlignment="1">
      <alignment horizontal="center" vertical="top" wrapText="1"/>
    </xf>
    <xf numFmtId="0" fontId="0" fillId="2" borderId="6" xfId="0" applyFill="1" applyBorder="1" applyAlignment="1">
      <alignment vertical="top"/>
    </xf>
    <xf numFmtId="0" fontId="15" fillId="3" borderId="1" xfId="0" applyFont="1" applyFill="1" applyBorder="1" applyAlignment="1">
      <alignment vertical="top"/>
    </xf>
    <xf numFmtId="0" fontId="13" fillId="2" borderId="10" xfId="0" applyFont="1" applyFill="1" applyBorder="1" applyAlignment="1">
      <alignment vertical="top"/>
    </xf>
    <xf numFmtId="0" fontId="0" fillId="2" borderId="1" xfId="0" applyFill="1" applyBorder="1" applyAlignment="1">
      <alignment vertical="top"/>
    </xf>
    <xf numFmtId="0" fontId="16" fillId="0" borderId="0" xfId="0" applyFont="1" applyAlignment="1">
      <alignment horizontal="left"/>
    </xf>
    <xf numFmtId="0" fontId="17" fillId="0" borderId="0" xfId="0" applyFont="1" applyAlignment="1">
      <alignment horizontal="left"/>
    </xf>
    <xf numFmtId="0" fontId="17" fillId="0" borderId="0" xfId="0" applyFont="1"/>
    <xf numFmtId="0" fontId="17" fillId="2" borderId="12" xfId="0" applyFont="1" applyFill="1" applyBorder="1" applyAlignment="1">
      <alignment horizontal="left" vertical="center"/>
    </xf>
    <xf numFmtId="0" fontId="17" fillId="2" borderId="13" xfId="0" applyFont="1" applyFill="1" applyBorder="1" applyAlignment="1">
      <alignment horizontal="left" vertical="center"/>
    </xf>
    <xf numFmtId="0" fontId="18" fillId="0" borderId="14" xfId="0" applyFont="1" applyBorder="1" applyAlignment="1">
      <alignment horizontal="left"/>
    </xf>
    <xf numFmtId="0" fontId="17" fillId="0" borderId="13" xfId="0" applyFont="1" applyBorder="1" applyAlignment="1">
      <alignment horizontal="left"/>
    </xf>
    <xf numFmtId="0" fontId="17" fillId="0" borderId="15" xfId="0" applyFont="1" applyBorder="1" applyAlignment="1">
      <alignment horizontal="left"/>
    </xf>
    <xf numFmtId="0" fontId="18" fillId="0" borderId="16" xfId="0" applyFont="1" applyBorder="1" applyAlignment="1">
      <alignment horizontal="left"/>
    </xf>
    <xf numFmtId="0" fontId="17" fillId="0" borderId="17" xfId="0" applyFont="1" applyBorder="1" applyAlignment="1">
      <alignment horizontal="left"/>
    </xf>
    <xf numFmtId="0" fontId="13" fillId="2" borderId="7" xfId="0" applyFont="1" applyFill="1" applyBorder="1" applyAlignment="1">
      <alignment horizontal="center" vertical="top" wrapText="1"/>
    </xf>
    <xf numFmtId="0" fontId="14" fillId="0" borderId="1" xfId="0" applyFont="1" applyBorder="1" applyAlignment="1" applyProtection="1">
      <alignment vertical="top" wrapText="1"/>
      <protection locked="0"/>
    </xf>
    <xf numFmtId="0" fontId="15" fillId="0" borderId="1" xfId="0" applyFont="1" applyBorder="1" applyAlignment="1" applyProtection="1">
      <alignment vertical="top" wrapText="1"/>
      <protection locked="0"/>
    </xf>
    <xf numFmtId="3" fontId="15" fillId="0" borderId="1" xfId="0" applyNumberFormat="1" applyFont="1" applyBorder="1" applyAlignment="1">
      <alignment horizontal="center" vertical="top"/>
    </xf>
    <xf numFmtId="4" fontId="15" fillId="0" borderId="8" xfId="0" applyNumberFormat="1" applyFont="1" applyBorder="1" applyAlignment="1">
      <alignment horizontal="center" vertical="top"/>
    </xf>
    <xf numFmtId="4" fontId="15" fillId="0" borderId="5" xfId="0" applyNumberFormat="1" applyFont="1" applyBorder="1" applyAlignment="1">
      <alignment horizontal="center" vertical="top"/>
    </xf>
    <xf numFmtId="0" fontId="15"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9"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4" fillId="0" borderId="10" xfId="0" applyFont="1" applyBorder="1" applyAlignment="1" applyProtection="1">
      <alignment vertical="top" wrapText="1"/>
      <protection locked="0"/>
    </xf>
    <xf numFmtId="0" fontId="15" fillId="0" borderId="10" xfId="0" applyFont="1" applyBorder="1" applyAlignment="1" applyProtection="1">
      <alignment vertical="top" wrapText="1"/>
      <protection locked="0"/>
    </xf>
    <xf numFmtId="3" fontId="15" fillId="0" borderId="10" xfId="0" applyNumberFormat="1" applyFont="1" applyBorder="1" applyAlignment="1">
      <alignment horizontal="center" vertical="top"/>
    </xf>
    <xf numFmtId="4" fontId="15"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3" fillId="2" borderId="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9" fillId="0" borderId="0" xfId="0" applyFont="1" applyAlignment="1">
      <alignment vertical="top"/>
    </xf>
    <xf numFmtId="0" fontId="27" fillId="2" borderId="1" xfId="0" applyFont="1" applyFill="1" applyBorder="1" applyAlignment="1">
      <alignment horizontal="center" vertical="top" wrapText="1"/>
    </xf>
    <xf numFmtId="0" fontId="30" fillId="0" borderId="1" xfId="0" applyFont="1" applyBorder="1" applyAlignment="1">
      <alignment horizontal="center" vertical="top" wrapText="1"/>
    </xf>
    <xf numFmtId="0" fontId="27" fillId="3" borderId="1" xfId="0" applyFont="1" applyFill="1" applyBorder="1" applyAlignment="1">
      <alignment horizontal="center" vertical="top" wrapText="1"/>
    </xf>
    <xf numFmtId="0" fontId="31" fillId="3" borderId="1" xfId="0" applyFont="1" applyFill="1" applyBorder="1" applyAlignment="1">
      <alignment vertical="top"/>
    </xf>
    <xf numFmtId="14" fontId="31" fillId="0" borderId="1" xfId="0" applyNumberFormat="1" applyFont="1" applyBorder="1" applyAlignment="1">
      <alignment vertical="top"/>
    </xf>
    <xf numFmtId="0" fontId="7" fillId="0" borderId="0" xfId="0" applyFont="1"/>
    <xf numFmtId="0" fontId="33" fillId="0" borderId="0" xfId="0" applyFont="1" applyAlignment="1">
      <alignment vertical="top"/>
    </xf>
    <xf numFmtId="0" fontId="34" fillId="0" borderId="0" xfId="0" applyFont="1" applyAlignment="1">
      <alignment vertical="top"/>
    </xf>
    <xf numFmtId="0" fontId="35" fillId="0" borderId="0" xfId="0" applyFont="1" applyAlignment="1">
      <alignment horizontal="center" vertical="top"/>
    </xf>
    <xf numFmtId="0" fontId="9" fillId="2" borderId="1" xfId="0" applyFont="1" applyFill="1" applyBorder="1" applyAlignment="1">
      <alignment horizontal="center" vertical="center" wrapText="1"/>
    </xf>
    <xf numFmtId="0" fontId="36" fillId="0" borderId="1" xfId="0" applyFont="1" applyBorder="1" applyAlignment="1">
      <alignment horizontal="center" vertical="top" wrapText="1"/>
    </xf>
    <xf numFmtId="0" fontId="9" fillId="3" borderId="1" xfId="0" applyFont="1" applyFill="1" applyBorder="1" applyAlignment="1">
      <alignment horizontal="center" vertical="top" wrapText="1"/>
    </xf>
    <xf numFmtId="1" fontId="9" fillId="3" borderId="1" xfId="0" applyNumberFormat="1" applyFont="1" applyFill="1" applyBorder="1" applyAlignment="1">
      <alignment horizontal="center" vertical="top" wrapText="1"/>
    </xf>
    <xf numFmtId="0" fontId="7" fillId="3" borderId="1" xfId="0" applyFont="1" applyFill="1" applyBorder="1" applyAlignment="1">
      <alignment horizontal="center" vertical="top"/>
    </xf>
    <xf numFmtId="14" fontId="7" fillId="0" borderId="1" xfId="0" applyNumberFormat="1" applyFont="1" applyBorder="1"/>
    <xf numFmtId="1" fontId="7" fillId="3" borderId="1" xfId="0" applyNumberFormat="1" applyFont="1" applyFill="1" applyBorder="1" applyAlignment="1">
      <alignment horizontal="center" vertical="top"/>
    </xf>
    <xf numFmtId="0" fontId="27" fillId="0" borderId="0" xfId="0" applyFont="1" applyAlignment="1">
      <alignment horizontal="center" vertical="top"/>
    </xf>
    <xf numFmtId="0" fontId="29" fillId="0" borderId="0" xfId="0" applyFont="1" applyAlignment="1">
      <alignment horizontal="center" vertical="top"/>
    </xf>
    <xf numFmtId="0" fontId="27" fillId="0" borderId="0" xfId="0" applyFont="1" applyAlignment="1">
      <alignment horizontal="center" vertical="top" wrapText="1"/>
    </xf>
    <xf numFmtId="0" fontId="30" fillId="0" borderId="0" xfId="0" applyFont="1" applyAlignment="1">
      <alignment horizontal="center" vertical="top" wrapText="1"/>
    </xf>
    <xf numFmtId="0" fontId="20" fillId="0" borderId="0" xfId="0" applyFont="1" applyAlignment="1">
      <alignment vertical="top"/>
    </xf>
    <xf numFmtId="0" fontId="20" fillId="0" borderId="0" xfId="0" applyFont="1" applyAlignment="1" applyProtection="1">
      <alignment vertical="top"/>
      <protection locked="0"/>
    </xf>
    <xf numFmtId="0" fontId="24" fillId="0" borderId="0" xfId="0" applyFont="1" applyAlignment="1">
      <alignment vertical="top"/>
    </xf>
    <xf numFmtId="0" fontId="20" fillId="0" borderId="0" xfId="0" applyFont="1" applyAlignment="1">
      <alignment horizontal="left" vertical="top"/>
    </xf>
    <xf numFmtId="0" fontId="20" fillId="0" borderId="0" xfId="0" applyFont="1" applyAlignment="1">
      <alignment horizontal="center" vertical="top"/>
    </xf>
    <xf numFmtId="0" fontId="10" fillId="0" borderId="0" xfId="0" applyFont="1" applyAlignment="1">
      <alignment horizontal="left" vertical="top"/>
    </xf>
    <xf numFmtId="0" fontId="10" fillId="0" borderId="0" xfId="0" applyFont="1" applyAlignment="1">
      <alignment horizontal="center" vertical="top"/>
    </xf>
    <xf numFmtId="0" fontId="10" fillId="0" borderId="0" xfId="0" applyFont="1" applyAlignment="1">
      <alignment vertical="top"/>
    </xf>
    <xf numFmtId="0" fontId="20" fillId="2" borderId="1" xfId="0" applyFont="1" applyFill="1" applyBorder="1" applyAlignment="1">
      <alignment horizontal="center" vertical="top" wrapText="1"/>
    </xf>
    <xf numFmtId="0" fontId="20" fillId="0" borderId="0" xfId="0" applyFont="1" applyAlignment="1">
      <alignment horizontal="center" vertical="top" wrapText="1"/>
    </xf>
    <xf numFmtId="0" fontId="22" fillId="0" borderId="1" xfId="0" applyFont="1" applyBorder="1" applyAlignment="1" applyProtection="1">
      <alignment horizontal="center" vertical="top" wrapText="1"/>
      <protection locked="0"/>
    </xf>
    <xf numFmtId="0" fontId="22" fillId="0" borderId="1" xfId="0" applyFont="1" applyBorder="1" applyAlignment="1">
      <alignment horizontal="center" vertical="top" wrapText="1"/>
    </xf>
    <xf numFmtId="0" fontId="22" fillId="0" borderId="0" xfId="0" applyFont="1" applyAlignment="1">
      <alignment horizontal="center" vertical="top" wrapText="1"/>
    </xf>
    <xf numFmtId="0" fontId="10" fillId="0" borderId="0" xfId="0" applyFont="1" applyAlignment="1" applyProtection="1">
      <alignment vertical="top"/>
      <protection locked="0"/>
    </xf>
    <xf numFmtId="0" fontId="23" fillId="3" borderId="1" xfId="0" applyFont="1" applyFill="1" applyBorder="1" applyAlignment="1">
      <alignment vertical="top"/>
    </xf>
    <xf numFmtId="0" fontId="23" fillId="3" borderId="1" xfId="0" applyFont="1" applyFill="1" applyBorder="1" applyAlignment="1">
      <alignment horizontal="center" vertical="top"/>
    </xf>
    <xf numFmtId="4" fontId="10" fillId="3" borderId="1" xfId="0" applyNumberFormat="1" applyFont="1" applyFill="1" applyBorder="1" applyAlignment="1">
      <alignment vertical="top"/>
    </xf>
    <xf numFmtId="10" fontId="10" fillId="3" borderId="12" xfId="2" applyNumberFormat="1" applyFont="1" applyFill="1" applyBorder="1" applyAlignment="1" applyProtection="1">
      <alignment horizontal="right" vertical="top" wrapText="1"/>
    </xf>
    <xf numFmtId="4" fontId="23" fillId="0" borderId="1" xfId="0" applyNumberFormat="1" applyFont="1" applyBorder="1" applyAlignment="1" applyProtection="1">
      <alignment vertical="top"/>
      <protection locked="0"/>
    </xf>
    <xf numFmtId="0" fontId="24" fillId="0" borderId="0" xfId="0" applyFont="1" applyAlignment="1" applyProtection="1">
      <alignment vertical="top"/>
      <protection locked="0"/>
    </xf>
    <xf numFmtId="0" fontId="10" fillId="0" borderId="0" xfId="0" applyFont="1" applyAlignment="1" applyProtection="1">
      <alignment horizontal="center" vertical="top"/>
      <protection locked="0"/>
    </xf>
    <xf numFmtId="0" fontId="38" fillId="0" borderId="0" xfId="0" applyFont="1" applyAlignment="1">
      <alignment vertical="top"/>
    </xf>
    <xf numFmtId="0" fontId="21" fillId="0" borderId="0" xfId="0" applyFont="1" applyAlignment="1">
      <alignment vertical="top"/>
    </xf>
    <xf numFmtId="0" fontId="14" fillId="3" borderId="1" xfId="0" applyFont="1" applyFill="1" applyBorder="1" applyAlignment="1" applyProtection="1">
      <alignment horizontal="center" vertical="top" wrapText="1"/>
      <protection locked="0"/>
    </xf>
    <xf numFmtId="0" fontId="15" fillId="3" borderId="12" xfId="0" applyFont="1" applyFill="1" applyBorder="1" applyAlignment="1">
      <alignment horizontal="center" vertical="top"/>
    </xf>
    <xf numFmtId="0" fontId="22" fillId="2" borderId="1" xfId="0" applyFont="1" applyFill="1" applyBorder="1" applyAlignment="1" applyProtection="1">
      <alignment horizontal="center" vertical="top" wrapText="1"/>
      <protection locked="0"/>
    </xf>
    <xf numFmtId="4" fontId="20" fillId="2" borderId="12" xfId="0" applyNumberFormat="1" applyFont="1" applyFill="1" applyBorder="1" applyAlignment="1">
      <alignment horizontal="right" vertical="top" wrapText="1"/>
    </xf>
    <xf numFmtId="10" fontId="20" fillId="2" borderId="12" xfId="2" applyNumberFormat="1" applyFont="1" applyFill="1" applyBorder="1" applyAlignment="1" applyProtection="1">
      <alignment horizontal="right" vertical="top" wrapText="1"/>
    </xf>
    <xf numFmtId="4" fontId="20" fillId="2" borderId="1" xfId="0" applyNumberFormat="1" applyFont="1" applyFill="1" applyBorder="1" applyAlignment="1">
      <alignment horizontal="right" vertical="top" wrapText="1"/>
    </xf>
    <xf numFmtId="0" fontId="20" fillId="2" borderId="1" xfId="0" applyFont="1" applyFill="1" applyBorder="1" applyAlignment="1">
      <alignment horizontal="center" vertical="center" wrapText="1"/>
    </xf>
    <xf numFmtId="0" fontId="23" fillId="3" borderId="1" xfId="0" applyFont="1" applyFill="1" applyBorder="1" applyAlignment="1">
      <alignment horizontal="center" vertical="top" wrapText="1"/>
    </xf>
    <xf numFmtId="3" fontId="10" fillId="3" borderId="1" xfId="0" applyNumberFormat="1" applyFont="1" applyFill="1" applyBorder="1" applyAlignment="1">
      <alignment horizontal="center" vertical="center"/>
    </xf>
    <xf numFmtId="0" fontId="23" fillId="3" borderId="1" xfId="0" applyFont="1" applyFill="1" applyBorder="1" applyAlignment="1">
      <alignment horizontal="center" vertical="center"/>
    </xf>
    <xf numFmtId="4" fontId="10" fillId="3" borderId="1" xfId="0" applyNumberFormat="1" applyFont="1" applyFill="1" applyBorder="1" applyAlignment="1">
      <alignment horizontal="center" vertical="center"/>
    </xf>
    <xf numFmtId="10" fontId="10" fillId="3" borderId="12" xfId="2" applyNumberFormat="1" applyFont="1" applyFill="1" applyBorder="1" applyAlignment="1" applyProtection="1">
      <alignment horizontal="center" vertical="center" wrapText="1"/>
    </xf>
    <xf numFmtId="0" fontId="39" fillId="2" borderId="1" xfId="0" applyFont="1" applyFill="1" applyBorder="1" applyAlignment="1">
      <alignment horizontal="center" vertical="top" wrapText="1"/>
    </xf>
    <xf numFmtId="0" fontId="20" fillId="2" borderId="13" xfId="0" applyFont="1" applyFill="1" applyBorder="1" applyAlignment="1">
      <alignment horizontal="center" vertical="center" wrapText="1"/>
    </xf>
    <xf numFmtId="0" fontId="10" fillId="2" borderId="6" xfId="0" applyFont="1" applyFill="1" applyBorder="1" applyAlignment="1">
      <alignment vertical="top"/>
    </xf>
    <xf numFmtId="0" fontId="10" fillId="2" borderId="9" xfId="0" applyFont="1" applyFill="1" applyBorder="1" applyAlignment="1">
      <alignment vertical="top"/>
    </xf>
    <xf numFmtId="0" fontId="37" fillId="2" borderId="1" xfId="0" applyFont="1" applyFill="1" applyBorder="1" applyAlignment="1">
      <alignment horizontal="center" vertical="top" wrapText="1"/>
    </xf>
    <xf numFmtId="1" fontId="20" fillId="2" borderId="1" xfId="0" applyNumberFormat="1" applyFont="1" applyFill="1" applyBorder="1" applyAlignment="1">
      <alignment horizontal="center" vertical="top" wrapText="1"/>
    </xf>
    <xf numFmtId="1" fontId="10" fillId="3" borderId="1" xfId="0" applyNumberFormat="1" applyFont="1" applyFill="1" applyBorder="1" applyAlignment="1">
      <alignment horizontal="center" vertical="center"/>
    </xf>
    <xf numFmtId="1" fontId="23" fillId="0" borderId="1" xfId="0" applyNumberFormat="1" applyFont="1" applyBorder="1" applyAlignment="1">
      <alignment vertical="top"/>
    </xf>
    <xf numFmtId="0" fontId="23" fillId="3" borderId="1" xfId="0" applyFont="1" applyFill="1" applyBorder="1" applyAlignment="1">
      <alignment vertical="top" wrapText="1"/>
    </xf>
    <xf numFmtId="0" fontId="31" fillId="0" borderId="0" xfId="0" applyFont="1" applyAlignment="1">
      <alignment vertical="top"/>
    </xf>
    <xf numFmtId="0" fontId="40" fillId="0" borderId="0" xfId="0" applyFont="1" applyAlignment="1">
      <alignment vertical="top"/>
    </xf>
    <xf numFmtId="0" fontId="41" fillId="0" borderId="0" xfId="0" applyFont="1" applyAlignment="1">
      <alignment horizontal="center" vertical="top" wrapText="1"/>
    </xf>
    <xf numFmtId="0" fontId="40" fillId="0" borderId="0" xfId="0" applyFont="1" applyAlignment="1">
      <alignment horizontal="center" vertical="top" wrapText="1"/>
    </xf>
    <xf numFmtId="0" fontId="42" fillId="0" borderId="0" xfId="0" applyFont="1" applyAlignment="1">
      <alignment horizontal="center" vertical="top" wrapText="1"/>
    </xf>
    <xf numFmtId="0" fontId="28" fillId="0" borderId="0" xfId="0" applyFont="1" applyAlignment="1">
      <alignment horizontal="center" vertical="top" wrapText="1"/>
    </xf>
    <xf numFmtId="0" fontId="27" fillId="8" borderId="1" xfId="0" applyFont="1" applyFill="1" applyBorder="1" applyAlignment="1">
      <alignment horizontal="center" vertical="top" wrapText="1"/>
    </xf>
    <xf numFmtId="0" fontId="27" fillId="4" borderId="1" xfId="0" applyFont="1" applyFill="1" applyBorder="1" applyAlignment="1">
      <alignment horizontal="center" vertical="top" wrapText="1"/>
    </xf>
    <xf numFmtId="0" fontId="39" fillId="4" borderId="1" xfId="0" applyFont="1" applyFill="1" applyBorder="1" applyAlignment="1">
      <alignment horizontal="center" vertical="top" wrapText="1"/>
    </xf>
    <xf numFmtId="0" fontId="43" fillId="0" borderId="1" xfId="0" applyFont="1" applyBorder="1" applyAlignment="1">
      <alignment horizontal="center" vertical="top" wrapText="1"/>
    </xf>
    <xf numFmtId="0" fontId="30" fillId="0" borderId="0" xfId="0" applyFont="1" applyAlignment="1">
      <alignment horizontal="right" vertical="top" wrapText="1"/>
    </xf>
    <xf numFmtId="0" fontId="30" fillId="3" borderId="1" xfId="0" applyFont="1" applyFill="1" applyBorder="1" applyAlignment="1">
      <alignment horizontal="center" vertical="top" wrapText="1"/>
    </xf>
    <xf numFmtId="0" fontId="43" fillId="3" borderId="1" xfId="0" applyFont="1" applyFill="1" applyBorder="1" applyAlignment="1">
      <alignment horizontal="center" vertical="top" wrapText="1"/>
    </xf>
    <xf numFmtId="0" fontId="43" fillId="0" borderId="0" xfId="0" applyFont="1" applyAlignment="1">
      <alignment horizontal="right" vertical="top" wrapText="1"/>
    </xf>
    <xf numFmtId="0" fontId="43" fillId="0" borderId="0" xfId="0" applyFont="1" applyAlignment="1">
      <alignment horizontal="center" vertical="top" wrapText="1"/>
    </xf>
    <xf numFmtId="0" fontId="31" fillId="0" borderId="0" xfId="0" applyFont="1" applyAlignment="1">
      <alignment horizontal="center" vertical="top"/>
    </xf>
    <xf numFmtId="0" fontId="31" fillId="3" borderId="1" xfId="0" applyFont="1" applyFill="1" applyBorder="1" applyAlignment="1">
      <alignment horizontal="left" vertical="top"/>
    </xf>
    <xf numFmtId="0" fontId="31" fillId="0" borderId="1" xfId="0" applyFont="1" applyBorder="1"/>
    <xf numFmtId="4" fontId="31" fillId="0" borderId="1" xfId="0" applyNumberFormat="1" applyFont="1" applyBorder="1"/>
    <xf numFmtId="0" fontId="31" fillId="0" borderId="5" xfId="0" applyFont="1" applyBorder="1" applyAlignment="1">
      <alignment horizontal="left" vertical="top"/>
    </xf>
    <xf numFmtId="0" fontId="31" fillId="0" borderId="1" xfId="0" applyFont="1" applyBorder="1" applyAlignment="1">
      <alignment horizontal="left" vertical="top"/>
    </xf>
    <xf numFmtId="14" fontId="31" fillId="0" borderId="1" xfId="0" applyNumberFormat="1" applyFont="1" applyBorder="1"/>
    <xf numFmtId="0" fontId="29" fillId="0" borderId="1" xfId="0" applyFont="1" applyBorder="1"/>
    <xf numFmtId="0" fontId="29" fillId="5" borderId="1" xfId="0" applyFont="1" applyFill="1" applyBorder="1"/>
    <xf numFmtId="0" fontId="44" fillId="0" borderId="0" xfId="0" applyFont="1"/>
    <xf numFmtId="4" fontId="32" fillId="0" borderId="1" xfId="0" applyNumberFormat="1" applyFont="1" applyBorder="1"/>
    <xf numFmtId="4" fontId="45" fillId="0" borderId="1" xfId="0" applyNumberFormat="1" applyFont="1" applyBorder="1"/>
    <xf numFmtId="0" fontId="31" fillId="0" borderId="1" xfId="0" applyFont="1" applyBorder="1" applyAlignment="1">
      <alignment wrapText="1"/>
    </xf>
    <xf numFmtId="0" fontId="31" fillId="0" borderId="1" xfId="0" applyFont="1" applyBorder="1" applyAlignment="1">
      <alignment horizontal="left"/>
    </xf>
    <xf numFmtId="0" fontId="29" fillId="0" borderId="0" xfId="0" applyFont="1"/>
    <xf numFmtId="0" fontId="48" fillId="0" borderId="0" xfId="0" applyFont="1" applyAlignment="1">
      <alignment vertical="top"/>
    </xf>
    <xf numFmtId="0" fontId="48" fillId="0" borderId="0" xfId="0" applyFont="1" applyAlignment="1">
      <alignment vertical="top" wrapText="1"/>
    </xf>
    <xf numFmtId="0" fontId="49" fillId="0" borderId="0" xfId="0" applyFont="1" applyAlignment="1">
      <alignment vertical="top"/>
    </xf>
    <xf numFmtId="0" fontId="50" fillId="0" borderId="0" xfId="0" applyFont="1" applyAlignment="1">
      <alignment horizontal="center" vertical="top" wrapText="1"/>
    </xf>
    <xf numFmtId="0" fontId="48" fillId="0" borderId="0" xfId="0" applyFont="1" applyAlignment="1">
      <alignment horizontal="center" vertical="top" wrapText="1"/>
    </xf>
    <xf numFmtId="0" fontId="50" fillId="0" borderId="0" xfId="0" applyFont="1" applyAlignment="1">
      <alignment vertical="top" wrapText="1"/>
    </xf>
    <xf numFmtId="0" fontId="51" fillId="2" borderId="2" xfId="0" applyFont="1" applyFill="1" applyBorder="1" applyAlignment="1">
      <alignment horizontal="center" vertical="top" wrapText="1"/>
    </xf>
    <xf numFmtId="0" fontId="51" fillId="2" borderId="3" xfId="0" applyFont="1" applyFill="1" applyBorder="1" applyAlignment="1">
      <alignment horizontal="center" vertical="top" wrapText="1"/>
    </xf>
    <xf numFmtId="0" fontId="51" fillId="2" borderId="4" xfId="0" applyFont="1" applyFill="1" applyBorder="1" applyAlignment="1">
      <alignment vertical="top" wrapText="1"/>
    </xf>
    <xf numFmtId="0" fontId="52" fillId="0" borderId="6" xfId="0" applyFont="1" applyBorder="1" applyAlignment="1">
      <alignment horizontal="center" vertical="top" wrapText="1"/>
    </xf>
    <xf numFmtId="0" fontId="52" fillId="0" borderId="1" xfId="0" applyFont="1" applyBorder="1" applyAlignment="1">
      <alignment horizontal="center" vertical="top" wrapText="1"/>
    </xf>
    <xf numFmtId="0" fontId="52" fillId="0" borderId="8" xfId="0" applyFont="1" applyBorder="1" applyAlignment="1">
      <alignment vertical="top" wrapText="1"/>
    </xf>
    <xf numFmtId="0" fontId="52" fillId="0" borderId="20" xfId="0" applyFont="1" applyBorder="1" applyAlignment="1">
      <alignment horizontal="center" vertical="top" wrapText="1"/>
    </xf>
    <xf numFmtId="0" fontId="52" fillId="0" borderId="13" xfId="0" applyFont="1" applyBorder="1" applyAlignment="1">
      <alignment horizontal="center" vertical="top" wrapText="1"/>
    </xf>
    <xf numFmtId="0" fontId="52" fillId="0" borderId="21" xfId="0" applyFont="1" applyBorder="1" applyAlignment="1">
      <alignment vertical="top" wrapText="1"/>
    </xf>
    <xf numFmtId="0" fontId="52" fillId="0" borderId="9" xfId="0" applyFont="1" applyBorder="1" applyAlignment="1">
      <alignment horizontal="center" vertical="top" wrapText="1"/>
    </xf>
    <xf numFmtId="0" fontId="52" fillId="0" borderId="10" xfId="0" applyFont="1" applyBorder="1" applyAlignment="1">
      <alignment horizontal="center" vertical="top" wrapText="1"/>
    </xf>
    <xf numFmtId="0" fontId="52" fillId="0" borderId="11" xfId="0" applyFont="1" applyBorder="1" applyAlignment="1">
      <alignment vertical="top" wrapText="1"/>
    </xf>
    <xf numFmtId="0" fontId="52" fillId="0" borderId="0" xfId="0" applyFont="1" applyAlignment="1">
      <alignment horizontal="center" vertical="top" wrapText="1"/>
    </xf>
    <xf numFmtId="0" fontId="51" fillId="0" borderId="0" xfId="0" applyFont="1" applyAlignment="1">
      <alignment horizontal="center" vertical="top" wrapText="1"/>
    </xf>
    <xf numFmtId="0" fontId="52" fillId="0" borderId="0" xfId="0" applyFont="1" applyAlignment="1">
      <alignment vertical="top" wrapText="1"/>
    </xf>
    <xf numFmtId="0" fontId="48" fillId="0" borderId="0" xfId="0" applyFont="1" applyAlignment="1">
      <alignment horizontal="center" vertical="center"/>
    </xf>
    <xf numFmtId="0" fontId="51" fillId="2" borderId="2" xfId="0" applyFont="1" applyFill="1" applyBorder="1" applyAlignment="1">
      <alignment horizontal="center" vertical="center" wrapText="1"/>
    </xf>
    <xf numFmtId="0" fontId="51" fillId="2" borderId="3" xfId="0" applyFont="1" applyFill="1" applyBorder="1" applyAlignment="1">
      <alignment horizontal="center" vertical="center" wrapText="1"/>
    </xf>
    <xf numFmtId="0" fontId="51" fillId="2" borderId="4" xfId="0" applyFont="1" applyFill="1" applyBorder="1" applyAlignment="1">
      <alignment horizontal="center" vertical="center" wrapText="1"/>
    </xf>
    <xf numFmtId="0" fontId="52" fillId="9" borderId="6" xfId="0" applyFont="1" applyFill="1" applyBorder="1" applyAlignment="1">
      <alignment horizontal="left" vertical="top"/>
    </xf>
    <xf numFmtId="0" fontId="52" fillId="10" borderId="6" xfId="0" applyFont="1" applyFill="1" applyBorder="1" applyAlignment="1">
      <alignment horizontal="left" vertical="top"/>
    </xf>
    <xf numFmtId="0" fontId="52" fillId="11" borderId="6" xfId="0" applyFont="1" applyFill="1" applyBorder="1" applyAlignment="1">
      <alignment horizontal="left" vertical="top"/>
    </xf>
    <xf numFmtId="0" fontId="52" fillId="11" borderId="9" xfId="0" applyFont="1" applyFill="1" applyBorder="1" applyAlignment="1">
      <alignment horizontal="left" vertical="top"/>
    </xf>
    <xf numFmtId="0" fontId="51" fillId="0" borderId="6" xfId="0" applyFont="1" applyBorder="1" applyAlignment="1">
      <alignment horizontal="center" vertical="top" wrapText="1"/>
    </xf>
    <xf numFmtId="0" fontId="57" fillId="0" borderId="8" xfId="0" applyFont="1" applyBorder="1" applyAlignment="1">
      <alignment vertical="top" wrapText="1"/>
    </xf>
    <xf numFmtId="0" fontId="51" fillId="0" borderId="9" xfId="0" applyFont="1" applyBorder="1" applyAlignment="1">
      <alignment horizontal="center" vertical="top" wrapText="1"/>
    </xf>
    <xf numFmtId="0" fontId="58" fillId="2" borderId="24" xfId="0" applyFont="1" applyFill="1" applyBorder="1" applyAlignment="1" applyProtection="1">
      <alignment horizontal="center" vertical="top" wrapText="1"/>
      <protection locked="0"/>
    </xf>
    <xf numFmtId="0" fontId="51" fillId="0" borderId="25" xfId="0" applyFont="1" applyBorder="1" applyAlignment="1">
      <alignment horizontal="center" vertical="top" wrapText="1"/>
    </xf>
    <xf numFmtId="0" fontId="51" fillId="0" borderId="26" xfId="0" applyFont="1" applyBorder="1" applyAlignment="1">
      <alignment horizontal="center" vertical="top" wrapText="1"/>
    </xf>
    <xf numFmtId="0" fontId="58" fillId="2" borderId="2" xfId="0" applyFont="1" applyFill="1" applyBorder="1" applyAlignment="1" applyProtection="1">
      <alignment horizontal="center" vertical="top" wrapText="1"/>
      <protection locked="0"/>
    </xf>
    <xf numFmtId="0" fontId="58" fillId="2" borderId="4" xfId="0" applyFont="1" applyFill="1" applyBorder="1" applyAlignment="1" applyProtection="1">
      <alignment horizontal="center" vertical="top" wrapText="1"/>
      <protection locked="0"/>
    </xf>
    <xf numFmtId="0" fontId="59" fillId="2" borderId="4" xfId="0" applyFont="1" applyFill="1" applyBorder="1" applyAlignment="1">
      <alignment vertical="top" wrapText="1"/>
    </xf>
    <xf numFmtId="0" fontId="51" fillId="7" borderId="6" xfId="0" applyFont="1" applyFill="1" applyBorder="1" applyAlignment="1">
      <alignment horizontal="center" vertical="top" wrapText="1"/>
    </xf>
    <xf numFmtId="0" fontId="51" fillId="7" borderId="8" xfId="0" applyFont="1" applyFill="1" applyBorder="1" applyAlignment="1">
      <alignment horizontal="center" vertical="top" wrapText="1"/>
    </xf>
    <xf numFmtId="0" fontId="51" fillId="7" borderId="9" xfId="0" applyFont="1" applyFill="1" applyBorder="1" applyAlignment="1">
      <alignment horizontal="center" vertical="top" wrapText="1"/>
    </xf>
    <xf numFmtId="0" fontId="51" fillId="7" borderId="11" xfId="0" applyFont="1" applyFill="1" applyBorder="1" applyAlignment="1">
      <alignment horizontal="center" vertical="top" wrapText="1"/>
    </xf>
    <xf numFmtId="0" fontId="51" fillId="7" borderId="22" xfId="0" applyFont="1" applyFill="1" applyBorder="1" applyAlignment="1">
      <alignment horizontal="center" vertical="top" wrapText="1"/>
    </xf>
    <xf numFmtId="0" fontId="51" fillId="7" borderId="23" xfId="0" applyFont="1" applyFill="1" applyBorder="1" applyAlignment="1">
      <alignment horizontal="center" vertical="top" wrapText="1"/>
    </xf>
    <xf numFmtId="0" fontId="27" fillId="12" borderId="1" xfId="0" applyFont="1" applyFill="1" applyBorder="1" applyAlignment="1">
      <alignment horizontal="center" vertical="top" wrapText="1"/>
    </xf>
    <xf numFmtId="0" fontId="39" fillId="0" borderId="0" xfId="0" applyFont="1" applyAlignment="1">
      <alignment vertical="top"/>
    </xf>
    <xf numFmtId="0" fontId="60" fillId="0" borderId="0" xfId="0" applyFont="1" applyAlignment="1">
      <alignment vertical="top"/>
    </xf>
    <xf numFmtId="0" fontId="40" fillId="0" borderId="0" xfId="0" applyFont="1" applyAlignment="1">
      <alignment vertical="top" wrapText="1"/>
    </xf>
    <xf numFmtId="0" fontId="39" fillId="2" borderId="12" xfId="0" applyFont="1" applyFill="1" applyBorder="1" applyAlignment="1">
      <alignment horizontal="center" vertical="top" wrapText="1"/>
    </xf>
    <xf numFmtId="4" fontId="39" fillId="4" borderId="1" xfId="0" applyNumberFormat="1" applyFont="1" applyFill="1" applyBorder="1" applyAlignment="1">
      <alignment horizontal="center" vertical="top" wrapText="1"/>
    </xf>
    <xf numFmtId="3" fontId="39" fillId="4" borderId="1" xfId="0" applyNumberFormat="1" applyFont="1" applyFill="1" applyBorder="1" applyAlignment="1">
      <alignment horizontal="center" vertical="top" wrapText="1"/>
    </xf>
    <xf numFmtId="166" fontId="39" fillId="4" borderId="1" xfId="0" applyNumberFormat="1" applyFont="1" applyFill="1" applyBorder="1" applyAlignment="1">
      <alignment horizontal="center" vertical="top" wrapText="1"/>
    </xf>
    <xf numFmtId="0" fontId="31" fillId="3" borderId="1" xfId="0" applyFont="1" applyFill="1" applyBorder="1" applyAlignment="1">
      <alignment horizontal="center" vertical="top"/>
    </xf>
    <xf numFmtId="4" fontId="31" fillId="3" borderId="1" xfId="0" applyNumberFormat="1" applyFont="1" applyFill="1" applyBorder="1" applyAlignment="1">
      <alignment vertical="top"/>
    </xf>
    <xf numFmtId="3" fontId="31" fillId="3" borderId="1" xfId="0" applyNumberFormat="1" applyFont="1" applyFill="1" applyBorder="1" applyAlignment="1">
      <alignment horizontal="center" vertical="top"/>
    </xf>
    <xf numFmtId="166" fontId="31" fillId="3" borderId="1" xfId="0" applyNumberFormat="1" applyFont="1" applyFill="1" applyBorder="1" applyAlignment="1">
      <alignment horizontal="center" vertical="top" wrapText="1"/>
    </xf>
    <xf numFmtId="0" fontId="61" fillId="0" borderId="1" xfId="0" applyFont="1" applyBorder="1" applyAlignment="1">
      <alignment wrapText="1"/>
    </xf>
    <xf numFmtId="0" fontId="45" fillId="3" borderId="1" xfId="0" applyFont="1" applyFill="1" applyBorder="1" applyAlignment="1">
      <alignment horizontal="center" vertical="center" wrapText="1"/>
    </xf>
    <xf numFmtId="0" fontId="45" fillId="0" borderId="1" xfId="0" applyFont="1" applyBorder="1"/>
    <xf numFmtId="0" fontId="63" fillId="3" borderId="1" xfId="0" applyFont="1" applyFill="1" applyBorder="1" applyAlignment="1">
      <alignment vertical="center" wrapText="1"/>
    </xf>
    <xf numFmtId="0" fontId="45" fillId="3" borderId="1" xfId="0" applyFont="1" applyFill="1" applyBorder="1" applyAlignment="1">
      <alignment vertical="center" wrapText="1"/>
    </xf>
    <xf numFmtId="0" fontId="62" fillId="0" borderId="1" xfId="0" applyFont="1" applyBorder="1"/>
    <xf numFmtId="0" fontId="0" fillId="13" borderId="1" xfId="0" applyFill="1" applyBorder="1" applyAlignment="1">
      <alignment vertical="top"/>
    </xf>
    <xf numFmtId="0" fontId="9" fillId="2" borderId="1" xfId="0" applyFont="1" applyFill="1" applyBorder="1" applyAlignment="1">
      <alignment horizontal="center" vertical="top" wrapText="1"/>
    </xf>
    <xf numFmtId="0" fontId="13" fillId="2" borderId="29" xfId="0" applyFont="1" applyFill="1" applyBorder="1" applyAlignment="1">
      <alignment horizontal="center" vertical="top" wrapText="1"/>
    </xf>
    <xf numFmtId="4" fontId="13" fillId="13" borderId="8" xfId="1" applyNumberFormat="1" applyFont="1" applyFill="1" applyBorder="1" applyAlignment="1">
      <alignment horizontal="center" vertical="top" wrapText="1"/>
    </xf>
    <xf numFmtId="0" fontId="13" fillId="13" borderId="1" xfId="0" applyFont="1" applyFill="1" applyBorder="1" applyAlignment="1">
      <alignment horizontal="center" vertical="top" wrapText="1"/>
    </xf>
    <xf numFmtId="4" fontId="13" fillId="13" borderId="5" xfId="0" applyNumberFormat="1" applyFont="1" applyFill="1" applyBorder="1" applyAlignment="1">
      <alignment horizontal="center" vertical="top" wrapText="1"/>
    </xf>
    <xf numFmtId="0" fontId="31" fillId="3" borderId="1" xfId="0" applyFont="1" applyFill="1" applyBorder="1" applyAlignment="1">
      <alignment vertical="top" wrapText="1"/>
    </xf>
    <xf numFmtId="0" fontId="49" fillId="0" borderId="0" xfId="0" applyFont="1" applyAlignment="1">
      <alignment horizontal="left" vertical="top"/>
    </xf>
    <xf numFmtId="0" fontId="64" fillId="0" borderId="0" xfId="0" applyFont="1" applyAlignment="1">
      <alignment vertical="top"/>
    </xf>
    <xf numFmtId="0" fontId="39" fillId="6" borderId="1" xfId="0" applyFont="1" applyFill="1" applyBorder="1" applyAlignment="1">
      <alignment horizontal="center" vertical="top" wrapText="1"/>
    </xf>
    <xf numFmtId="0" fontId="39" fillId="14" borderId="1" xfId="0" applyFont="1" applyFill="1" applyBorder="1" applyAlignment="1">
      <alignment horizontal="center" vertical="top" wrapText="1"/>
    </xf>
    <xf numFmtId="0" fontId="39" fillId="15" borderId="1" xfId="0" applyFont="1" applyFill="1" applyBorder="1" applyAlignment="1">
      <alignment horizontal="center" vertical="top" wrapText="1"/>
    </xf>
    <xf numFmtId="164" fontId="39" fillId="4" borderId="1" xfId="0" applyNumberFormat="1" applyFont="1" applyFill="1" applyBorder="1" applyAlignment="1">
      <alignment horizontal="center" vertical="top" wrapText="1"/>
    </xf>
    <xf numFmtId="167" fontId="39" fillId="4" borderId="1" xfId="0" applyNumberFormat="1" applyFont="1" applyFill="1" applyBorder="1" applyAlignment="1">
      <alignment horizontal="center" vertical="top" wrapText="1"/>
    </xf>
    <xf numFmtId="164" fontId="39" fillId="4" borderId="1" xfId="0" applyNumberFormat="1" applyFont="1" applyFill="1" applyBorder="1" applyAlignment="1">
      <alignment vertical="top"/>
    </xf>
    <xf numFmtId="164" fontId="31" fillId="3" borderId="1" xfId="0" applyNumberFormat="1" applyFont="1" applyFill="1" applyBorder="1" applyAlignment="1">
      <alignment vertical="top"/>
    </xf>
    <xf numFmtId="167" fontId="31"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3"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3" fillId="3" borderId="1" xfId="0" applyFont="1" applyFill="1" applyBorder="1" applyAlignment="1">
      <alignment horizontal="center" vertical="top" wrapText="1"/>
    </xf>
    <xf numFmtId="0" fontId="13" fillId="3" borderId="1" xfId="0" applyFont="1" applyFill="1" applyBorder="1" applyAlignment="1">
      <alignment vertical="top"/>
    </xf>
    <xf numFmtId="0" fontId="13" fillId="3" borderId="12" xfId="0" applyFont="1" applyFill="1" applyBorder="1" applyAlignment="1">
      <alignment horizontal="center" vertical="top" wrapText="1"/>
    </xf>
    <xf numFmtId="0" fontId="20" fillId="3" borderId="1" xfId="0" applyFont="1" applyFill="1" applyBorder="1" applyAlignment="1">
      <alignment horizontal="center" vertical="top" wrapText="1"/>
    </xf>
    <xf numFmtId="0" fontId="22" fillId="3" borderId="1" xfId="0" applyFont="1" applyFill="1" applyBorder="1" applyAlignment="1" applyProtection="1">
      <alignment horizontal="center" vertical="top" wrapText="1"/>
      <protection locked="0"/>
    </xf>
    <xf numFmtId="0" fontId="22" fillId="3" borderId="12" xfId="0" applyFont="1" applyFill="1" applyBorder="1" applyAlignment="1" applyProtection="1">
      <alignment horizontal="center" vertical="top" wrapText="1"/>
      <protection locked="0"/>
    </xf>
    <xf numFmtId="4" fontId="20" fillId="3" borderId="12" xfId="0" applyNumberFormat="1" applyFont="1" applyFill="1" applyBorder="1" applyAlignment="1">
      <alignment horizontal="center" vertical="top" wrapText="1"/>
    </xf>
    <xf numFmtId="3" fontId="20" fillId="3" borderId="12" xfId="0" applyNumberFormat="1" applyFont="1" applyFill="1" applyBorder="1" applyAlignment="1">
      <alignment horizontal="center" vertical="top" wrapText="1"/>
    </xf>
    <xf numFmtId="10" fontId="20" fillId="3" borderId="12" xfId="2" applyNumberFormat="1" applyFont="1" applyFill="1" applyBorder="1" applyAlignment="1" applyProtection="1">
      <alignment horizontal="center" vertical="top" wrapText="1"/>
    </xf>
    <xf numFmtId="4" fontId="20" fillId="3" borderId="1" xfId="0" applyNumberFormat="1" applyFont="1" applyFill="1" applyBorder="1" applyAlignment="1">
      <alignment horizontal="center" vertical="top" wrapText="1"/>
    </xf>
    <xf numFmtId="0" fontId="10" fillId="3" borderId="1" xfId="0" applyFont="1" applyFill="1" applyBorder="1" applyAlignment="1">
      <alignment vertical="top"/>
    </xf>
    <xf numFmtId="0" fontId="10" fillId="16" borderId="1" xfId="0" applyFont="1" applyFill="1" applyBorder="1" applyAlignment="1">
      <alignment vertical="top"/>
    </xf>
    <xf numFmtId="0" fontId="20" fillId="16" borderId="1" xfId="0" applyFont="1" applyFill="1" applyBorder="1" applyAlignment="1">
      <alignment horizontal="center" vertical="top" wrapText="1"/>
    </xf>
    <xf numFmtId="0" fontId="0" fillId="16" borderId="5" xfId="0" applyFill="1" applyBorder="1" applyAlignment="1">
      <alignment vertical="top"/>
    </xf>
    <xf numFmtId="0" fontId="30" fillId="5" borderId="1" xfId="0" applyFont="1" applyFill="1" applyBorder="1" applyAlignment="1">
      <alignment horizontal="center" vertical="top" wrapText="1"/>
    </xf>
    <xf numFmtId="168" fontId="39" fillId="4" borderId="1" xfId="0" applyNumberFormat="1" applyFont="1" applyFill="1" applyBorder="1" applyAlignment="1">
      <alignment horizontal="center" vertical="top" wrapText="1"/>
    </xf>
    <xf numFmtId="167" fontId="65" fillId="4" borderId="1" xfId="0" applyNumberFormat="1" applyFont="1" applyFill="1" applyBorder="1" applyAlignment="1">
      <alignment horizontal="center" vertical="top" wrapText="1"/>
    </xf>
    <xf numFmtId="0" fontId="27" fillId="0" borderId="0" xfId="0" applyFont="1" applyAlignment="1">
      <alignment horizontal="left" vertical="top"/>
    </xf>
    <xf numFmtId="0" fontId="40" fillId="0" borderId="0" xfId="0" applyFont="1" applyAlignment="1">
      <alignment horizontal="left" vertical="top"/>
    </xf>
    <xf numFmtId="164" fontId="39" fillId="4" borderId="1" xfId="6" applyNumberFormat="1" applyFont="1" applyFill="1" applyBorder="1" applyAlignment="1" applyProtection="1">
      <alignment horizontal="center" vertical="top" wrapText="1"/>
    </xf>
    <xf numFmtId="165" fontId="39" fillId="4" borderId="1" xfId="6" applyNumberFormat="1" applyFont="1" applyFill="1" applyBorder="1" applyAlignment="1" applyProtection="1">
      <alignment horizontal="center" vertical="top" wrapText="1"/>
    </xf>
    <xf numFmtId="164" fontId="39" fillId="3" borderId="1" xfId="0" applyNumberFormat="1" applyFont="1" applyFill="1" applyBorder="1" applyAlignment="1">
      <alignment horizontal="center" vertical="top"/>
    </xf>
    <xf numFmtId="165" fontId="39" fillId="3" borderId="1" xfId="6" applyNumberFormat="1" applyFont="1" applyFill="1" applyBorder="1" applyAlignment="1" applyProtection="1">
      <alignment horizontal="center" vertical="top" wrapText="1"/>
    </xf>
    <xf numFmtId="0" fontId="11" fillId="0" borderId="0" xfId="0" applyFont="1" applyAlignment="1">
      <alignment vertical="top"/>
    </xf>
    <xf numFmtId="0" fontId="39" fillId="3" borderId="1" xfId="0" applyFont="1" applyFill="1" applyBorder="1" applyAlignment="1">
      <alignment vertical="top"/>
    </xf>
    <xf numFmtId="0" fontId="43" fillId="4" borderId="1" xfId="0" applyFont="1" applyFill="1" applyBorder="1" applyAlignment="1">
      <alignment horizontal="center" vertical="top" wrapText="1"/>
    </xf>
    <xf numFmtId="0" fontId="66" fillId="4" borderId="1" xfId="0" applyFont="1" applyFill="1" applyBorder="1" applyAlignment="1">
      <alignment horizontal="center" vertical="top" wrapText="1"/>
    </xf>
    <xf numFmtId="0" fontId="68" fillId="4" borderId="1" xfId="0" applyFont="1" applyFill="1" applyBorder="1" applyAlignment="1">
      <alignment horizontal="center" vertical="top" wrapText="1"/>
    </xf>
    <xf numFmtId="3" fontId="67" fillId="3" borderId="1" xfId="0" applyNumberFormat="1" applyFont="1" applyFill="1" applyBorder="1" applyAlignment="1">
      <alignment horizontal="center" vertical="top"/>
    </xf>
    <xf numFmtId="0" fontId="67" fillId="3" borderId="1" xfId="0" applyFont="1" applyFill="1" applyBorder="1" applyAlignment="1">
      <alignment vertical="top" wrapText="1"/>
    </xf>
    <xf numFmtId="3" fontId="65" fillId="4" borderId="1" xfId="0" applyNumberFormat="1" applyFont="1" applyFill="1" applyBorder="1" applyAlignment="1">
      <alignment horizontal="center" vertical="top" wrapText="1"/>
    </xf>
    <xf numFmtId="0" fontId="39" fillId="2" borderId="1" xfId="0" applyFont="1" applyFill="1" applyBorder="1" applyAlignment="1">
      <alignment horizontal="center" vertical="center" wrapText="1"/>
    </xf>
    <xf numFmtId="2" fontId="31" fillId="3" borderId="1" xfId="6" applyNumberFormat="1" applyFont="1" applyFill="1" applyBorder="1" applyAlignment="1" applyProtection="1">
      <alignment vertical="top"/>
    </xf>
    <xf numFmtId="2" fontId="65" fillId="4" borderId="1" xfId="6" applyNumberFormat="1" applyFont="1" applyFill="1" applyBorder="1" applyAlignment="1" applyProtection="1">
      <alignment vertical="top"/>
    </xf>
    <xf numFmtId="0" fontId="8"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5" fillId="13" borderId="1" xfId="0" applyNumberFormat="1" applyFont="1" applyFill="1" applyBorder="1" applyAlignment="1">
      <alignment vertical="center"/>
    </xf>
    <xf numFmtId="4" fontId="65" fillId="13" borderId="1" xfId="0" applyNumberFormat="1" applyFont="1" applyFill="1" applyBorder="1" applyAlignment="1">
      <alignment vertical="center"/>
    </xf>
    <xf numFmtId="9" fontId="31" fillId="13" borderId="1" xfId="2" applyFont="1" applyFill="1" applyBorder="1" applyAlignment="1">
      <alignment horizontal="center" vertical="top"/>
    </xf>
    <xf numFmtId="0" fontId="0" fillId="0" borderId="1" xfId="0" applyBorder="1" applyAlignment="1">
      <alignment wrapText="1"/>
    </xf>
    <xf numFmtId="0" fontId="0" fillId="2" borderId="6" xfId="0" applyFill="1" applyBorder="1"/>
    <xf numFmtId="0" fontId="0" fillId="0" borderId="1" xfId="0" applyBorder="1" applyAlignment="1" applyProtection="1">
      <alignment horizontal="center" wrapText="1"/>
      <protection locked="0"/>
    </xf>
    <xf numFmtId="0" fontId="8" fillId="2" borderId="6" xfId="0" applyFont="1" applyFill="1" applyBorder="1"/>
    <xf numFmtId="0" fontId="8" fillId="0" borderId="1" xfId="0" applyFont="1" applyBorder="1" applyAlignment="1" applyProtection="1">
      <alignment horizontal="center" wrapText="1"/>
      <protection locked="0"/>
    </xf>
    <xf numFmtId="0" fontId="13" fillId="2" borderId="6" xfId="0" applyFont="1" applyFill="1" applyBorder="1"/>
    <xf numFmtId="0" fontId="13" fillId="3" borderId="1" xfId="0" applyFont="1" applyFill="1" applyBorder="1" applyAlignment="1">
      <alignment horizontal="center" wrapText="1"/>
    </xf>
    <xf numFmtId="0" fontId="12"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3" fillId="0" borderId="6" xfId="0" applyFont="1" applyBorder="1"/>
    <xf numFmtId="0" fontId="25"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70" fillId="0" borderId="0" xfId="0" applyFont="1"/>
    <xf numFmtId="0" fontId="69"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5"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2" fontId="8" fillId="0" borderId="1" xfId="0" applyNumberFormat="1" applyFont="1" applyBorder="1" applyAlignment="1">
      <alignment horizontal="center" wrapText="1"/>
    </xf>
    <xf numFmtId="0" fontId="9" fillId="13" borderId="1" xfId="0" applyFont="1" applyFill="1" applyBorder="1" applyAlignment="1" applyProtection="1">
      <alignment horizontal="center" wrapText="1"/>
      <protection locked="0"/>
    </xf>
    <xf numFmtId="0" fontId="5" fillId="0" borderId="0" xfId="0" applyFont="1" applyAlignment="1">
      <alignment horizontal="center"/>
    </xf>
    <xf numFmtId="2" fontId="8" fillId="13" borderId="8" xfId="0" applyNumberFormat="1" applyFont="1" applyFill="1" applyBorder="1" applyAlignment="1">
      <alignment horizontal="center" wrapText="1"/>
    </xf>
    <xf numFmtId="0" fontId="36" fillId="0" borderId="1" xfId="0" applyFont="1" applyBorder="1" applyAlignment="1">
      <alignment horizontal="center" vertical="center"/>
    </xf>
    <xf numFmtId="0" fontId="36"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8" fillId="0" borderId="1" xfId="0" applyFont="1" applyBorder="1"/>
    <xf numFmtId="0" fontId="8" fillId="0" borderId="1" xfId="0" applyFont="1" applyBorder="1" applyAlignment="1">
      <alignment wrapText="1"/>
    </xf>
    <xf numFmtId="0" fontId="0" fillId="3" borderId="1" xfId="0" applyFill="1" applyBorder="1"/>
    <xf numFmtId="0" fontId="13" fillId="3" borderId="6" xfId="0" applyFont="1" applyFill="1" applyBorder="1"/>
    <xf numFmtId="0" fontId="13" fillId="3" borderId="9" xfId="0" applyFont="1" applyFill="1" applyBorder="1"/>
    <xf numFmtId="0" fontId="71" fillId="0" borderId="0" xfId="0" applyFont="1"/>
    <xf numFmtId="0" fontId="13" fillId="8" borderId="6" xfId="0" applyFont="1" applyFill="1" applyBorder="1"/>
    <xf numFmtId="0" fontId="5" fillId="13" borderId="1" xfId="0" applyFont="1" applyFill="1" applyBorder="1" applyAlignment="1" applyProtection="1">
      <alignment horizontal="center" wrapText="1"/>
      <protection locked="0"/>
    </xf>
    <xf numFmtId="2" fontId="0" fillId="3" borderId="1" xfId="0" applyNumberFormat="1" applyFill="1" applyBorder="1"/>
    <xf numFmtId="2" fontId="9"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6" fillId="0" borderId="1" xfId="0" applyFont="1" applyBorder="1" applyAlignment="1">
      <alignment vertical="center" wrapText="1"/>
    </xf>
    <xf numFmtId="0" fontId="9" fillId="0" borderId="0" xfId="0" applyFont="1"/>
    <xf numFmtId="0" fontId="25" fillId="0" borderId="0" xfId="0" applyFont="1"/>
    <xf numFmtId="0" fontId="38" fillId="0" borderId="0" xfId="0" applyFont="1" applyAlignment="1">
      <alignment horizontal="left" vertical="top"/>
    </xf>
    <xf numFmtId="0" fontId="36" fillId="2" borderId="1" xfId="0" applyFont="1" applyFill="1" applyBorder="1" applyAlignment="1">
      <alignment horizontal="left" vertical="center"/>
    </xf>
    <xf numFmtId="0" fontId="0" fillId="2" borderId="1" xfId="0" applyFill="1" applyBorder="1" applyAlignment="1">
      <alignment horizontal="left"/>
    </xf>
    <xf numFmtId="0" fontId="12" fillId="0" borderId="0" xfId="0" applyFont="1" applyAlignment="1">
      <alignment horizontal="left" vertical="top"/>
    </xf>
    <xf numFmtId="0" fontId="38" fillId="0" borderId="0" xfId="0" applyFont="1" applyAlignment="1">
      <alignment horizontal="left" vertical="center" wrapText="1"/>
    </xf>
    <xf numFmtId="0" fontId="4" fillId="0" borderId="0" xfId="0" applyFont="1" applyAlignment="1">
      <alignment horizontal="left" vertical="top"/>
    </xf>
    <xf numFmtId="0" fontId="4" fillId="0" borderId="0" xfId="0" applyFont="1" applyAlignment="1">
      <alignment vertical="top"/>
    </xf>
    <xf numFmtId="0" fontId="73" fillId="0" borderId="0" xfId="0" applyFont="1"/>
    <xf numFmtId="0" fontId="74" fillId="0" borderId="0" xfId="0" applyFont="1" applyAlignment="1">
      <alignment horizontal="left" vertical="top"/>
    </xf>
    <xf numFmtId="0" fontId="75" fillId="0" borderId="0" xfId="0" applyFont="1" applyAlignment="1">
      <alignment vertical="top"/>
    </xf>
    <xf numFmtId="0" fontId="76" fillId="0" borderId="0" xfId="0" applyFont="1" applyAlignment="1">
      <alignment vertical="top"/>
    </xf>
    <xf numFmtId="0" fontId="23" fillId="0" borderId="0" xfId="0" applyFont="1" applyAlignment="1">
      <alignment vertical="top"/>
    </xf>
    <xf numFmtId="0" fontId="77"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6" fillId="0" borderId="1" xfId="0" applyFont="1" applyBorder="1" applyAlignment="1" applyProtection="1">
      <alignment horizontal="center" vertical="center"/>
      <protection locked="0"/>
    </xf>
    <xf numFmtId="0" fontId="36" fillId="0" borderId="1" xfId="0" applyFont="1" applyBorder="1" applyAlignment="1" applyProtection="1">
      <alignment horizontal="center" vertical="center" wrapText="1"/>
      <protection locked="0"/>
    </xf>
    <xf numFmtId="0" fontId="72" fillId="0" borderId="0" xfId="0" applyFont="1" applyAlignment="1">
      <alignment vertical="center" wrapText="1"/>
    </xf>
    <xf numFmtId="0" fontId="3" fillId="0" borderId="0" xfId="0" applyFont="1"/>
    <xf numFmtId="0" fontId="27" fillId="4"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39" fillId="13" borderId="1" xfId="0" applyFont="1" applyFill="1" applyBorder="1" applyAlignment="1">
      <alignment horizontal="center" vertical="center" wrapText="1"/>
    </xf>
    <xf numFmtId="0" fontId="39" fillId="8" borderId="1" xfId="0" applyFont="1" applyFill="1" applyBorder="1" applyAlignment="1">
      <alignment horizontal="center" vertical="center" wrapText="1"/>
    </xf>
    <xf numFmtId="0" fontId="39"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9" fillId="0" borderId="1" xfId="0" applyNumberFormat="1" applyFont="1" applyBorder="1" applyAlignment="1">
      <alignment horizontal="center" vertical="center" wrapText="1"/>
    </xf>
    <xf numFmtId="3" fontId="14" fillId="0" borderId="1" xfId="0" applyNumberFormat="1" applyFont="1" applyBorder="1" applyAlignment="1" applyProtection="1">
      <alignment horizontal="center" vertical="center" wrapText="1"/>
      <protection locked="0"/>
    </xf>
    <xf numFmtId="3" fontId="15"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9" fillId="13" borderId="1" xfId="0" applyNumberFormat="1" applyFont="1" applyFill="1" applyBorder="1" applyAlignment="1">
      <alignment horizontal="center" vertical="center"/>
    </xf>
    <xf numFmtId="4" fontId="39" fillId="0" borderId="1" xfId="0" applyNumberFormat="1" applyFont="1" applyBorder="1" applyAlignment="1">
      <alignment horizontal="center" vertical="center" wrapText="1"/>
    </xf>
    <xf numFmtId="4" fontId="14" fillId="0" borderId="1" xfId="0" applyNumberFormat="1" applyFont="1" applyBorder="1" applyAlignment="1" applyProtection="1">
      <alignment horizontal="center" vertical="center" wrapText="1"/>
      <protection locked="0"/>
    </xf>
    <xf numFmtId="4" fontId="15"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9"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4" fontId="39" fillId="4" borderId="1" xfId="0" applyNumberFormat="1" applyFont="1" applyFill="1" applyBorder="1" applyAlignment="1">
      <alignment vertical="center"/>
    </xf>
    <xf numFmtId="164" fontId="31" fillId="3" borderId="1" xfId="0" applyNumberFormat="1" applyFont="1" applyFill="1" applyBorder="1" applyAlignment="1">
      <alignment vertical="center"/>
    </xf>
    <xf numFmtId="167" fontId="39" fillId="4" borderId="1" xfId="0" applyNumberFormat="1" applyFont="1" applyFill="1" applyBorder="1" applyAlignment="1">
      <alignment horizontal="center" vertical="center" wrapText="1"/>
    </xf>
    <xf numFmtId="167" fontId="31" fillId="3" borderId="1" xfId="0" applyNumberFormat="1" applyFont="1" applyFill="1" applyBorder="1" applyAlignment="1">
      <alignment horizontal="center" vertical="center" wrapText="1"/>
    </xf>
    <xf numFmtId="0" fontId="39"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8" fillId="0" borderId="0" xfId="0" applyFont="1" applyAlignment="1">
      <alignment vertical="top"/>
    </xf>
    <xf numFmtId="0" fontId="10"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4" fillId="0" borderId="1" xfId="0" applyFont="1" applyBorder="1" applyAlignment="1" applyProtection="1">
      <alignment horizontal="left" vertical="top" wrapText="1"/>
      <protection locked="0"/>
    </xf>
    <xf numFmtId="0" fontId="15" fillId="0" borderId="1" xfId="0" applyFont="1" applyBorder="1" applyAlignment="1" applyProtection="1">
      <alignment horizontal="left" vertical="top" wrapText="1"/>
      <protection locked="0"/>
    </xf>
    <xf numFmtId="0" fontId="82" fillId="0" borderId="1" xfId="10" applyBorder="1" applyAlignment="1">
      <alignment wrapText="1"/>
    </xf>
    <xf numFmtId="0" fontId="0" fillId="0" borderId="1" xfId="0" applyBorder="1" applyAlignment="1" applyProtection="1">
      <alignment vertical="top" wrapText="1"/>
      <protection locked="0"/>
    </xf>
    <xf numFmtId="0" fontId="0" fillId="0" borderId="15" xfId="0" applyBorder="1" applyAlignment="1">
      <alignment wrapText="1"/>
    </xf>
    <xf numFmtId="0" fontId="0" fillId="5" borderId="1" xfId="0" applyFill="1" applyBorder="1" applyAlignment="1" applyProtection="1">
      <alignment vertical="top"/>
      <protection locked="0"/>
    </xf>
    <xf numFmtId="164" fontId="39" fillId="13" borderId="1" xfId="0" applyNumberFormat="1" applyFont="1" applyFill="1" applyBorder="1" applyAlignment="1">
      <alignment horizontal="center" vertical="top"/>
    </xf>
    <xf numFmtId="0" fontId="2" fillId="0" borderId="0" xfId="0" applyFont="1" applyAlignment="1">
      <alignment wrapText="1"/>
    </xf>
    <xf numFmtId="14" fontId="0" fillId="0" borderId="0" xfId="0" applyNumberFormat="1" applyAlignment="1">
      <alignment wrapText="1"/>
    </xf>
    <xf numFmtId="0" fontId="2" fillId="0" borderId="1" xfId="0" applyFont="1" applyBorder="1" applyAlignment="1">
      <alignment wrapText="1"/>
    </xf>
    <xf numFmtId="4" fontId="65" fillId="4" borderId="1" xfId="0" applyNumberFormat="1" applyFont="1" applyFill="1" applyBorder="1" applyAlignment="1">
      <alignment horizontal="center" vertical="top" wrapText="1"/>
    </xf>
    <xf numFmtId="4" fontId="67" fillId="3" borderId="1" xfId="0" applyNumberFormat="1" applyFont="1" applyFill="1" applyBorder="1" applyAlignment="1">
      <alignment horizontal="center" vertical="top"/>
    </xf>
    <xf numFmtId="167" fontId="31" fillId="13" borderId="1" xfId="0" applyNumberFormat="1" applyFont="1" applyFill="1" applyBorder="1" applyAlignment="1">
      <alignment vertical="center"/>
    </xf>
    <xf numFmtId="167" fontId="39" fillId="4" borderId="1" xfId="0" applyNumberFormat="1" applyFont="1" applyFill="1" applyBorder="1" applyAlignment="1">
      <alignment vertical="center"/>
    </xf>
    <xf numFmtId="4" fontId="84" fillId="0" borderId="1" xfId="0" applyNumberFormat="1" applyFont="1" applyBorder="1" applyAlignment="1" applyProtection="1">
      <alignment vertical="top"/>
      <protection locked="0"/>
    </xf>
    <xf numFmtId="14" fontId="85" fillId="0" borderId="1" xfId="0" applyNumberFormat="1" applyFont="1" applyBorder="1"/>
    <xf numFmtId="0" fontId="85" fillId="0" borderId="1" xfId="0" applyFont="1" applyBorder="1" applyAlignment="1">
      <alignment vertical="top"/>
    </xf>
    <xf numFmtId="1" fontId="84" fillId="0" borderId="1" xfId="0" applyNumberFormat="1" applyFont="1" applyBorder="1" applyAlignment="1">
      <alignment vertical="top"/>
    </xf>
    <xf numFmtId="0" fontId="79" fillId="0" borderId="1" xfId="0" applyFont="1" applyBorder="1" applyAlignment="1">
      <alignment vertical="top"/>
    </xf>
    <xf numFmtId="14" fontId="79" fillId="0" borderId="1" xfId="0" applyNumberFormat="1" applyFont="1" applyBorder="1" applyAlignment="1">
      <alignment horizontal="center" vertical="top"/>
    </xf>
    <xf numFmtId="0" fontId="79" fillId="0" borderId="1" xfId="0" applyFont="1" applyBorder="1" applyAlignment="1">
      <alignment horizontal="left" vertical="top"/>
    </xf>
    <xf numFmtId="4" fontId="86" fillId="0" borderId="1" xfId="0" applyNumberFormat="1" applyFont="1" applyBorder="1"/>
    <xf numFmtId="0" fontId="31" fillId="0" borderId="1" xfId="0" applyFont="1" applyBorder="1" applyAlignment="1">
      <alignment vertical="top"/>
    </xf>
    <xf numFmtId="0" fontId="15" fillId="0" borderId="0" xfId="0" applyFont="1" applyAlignment="1">
      <alignment vertical="top"/>
    </xf>
    <xf numFmtId="0" fontId="15" fillId="5" borderId="1" xfId="0" applyFont="1" applyFill="1" applyBorder="1" applyAlignment="1">
      <alignment vertical="top"/>
    </xf>
    <xf numFmtId="0" fontId="87" fillId="5" borderId="1" xfId="0" applyFont="1" applyFill="1" applyBorder="1" applyAlignment="1">
      <alignment vertical="top"/>
    </xf>
    <xf numFmtId="0" fontId="0" fillId="0" borderId="1" xfId="0" applyBorder="1" applyAlignment="1" applyProtection="1">
      <alignment horizontal="left" vertical="top" wrapText="1"/>
      <protection locked="0"/>
    </xf>
    <xf numFmtId="0" fontId="14" fillId="0" borderId="1" xfId="0" applyFont="1" applyBorder="1" applyAlignment="1" applyProtection="1">
      <alignment vertical="top"/>
      <protection locked="0"/>
    </xf>
    <xf numFmtId="0" fontId="14" fillId="0" borderId="1" xfId="0" applyFont="1" applyBorder="1" applyAlignment="1">
      <alignment vertical="top" wrapText="1"/>
    </xf>
    <xf numFmtId="14" fontId="0" fillId="0" borderId="1" xfId="0" applyNumberFormat="1" applyBorder="1" applyAlignment="1">
      <alignment wrapText="1"/>
    </xf>
    <xf numFmtId="0" fontId="31" fillId="5" borderId="0" xfId="0" applyFont="1" applyFill="1" applyAlignment="1">
      <alignment horizontal="center" vertical="top"/>
    </xf>
    <xf numFmtId="0" fontId="79" fillId="5" borderId="1" xfId="0" applyFont="1" applyFill="1" applyBorder="1" applyAlignment="1">
      <alignment vertical="top"/>
    </xf>
    <xf numFmtId="0" fontId="79" fillId="5" borderId="1" xfId="0" applyFont="1" applyFill="1" applyBorder="1" applyAlignment="1">
      <alignment horizontal="left" vertical="top"/>
    </xf>
    <xf numFmtId="14" fontId="79" fillId="5" borderId="1" xfId="0" applyNumberFormat="1" applyFont="1" applyFill="1" applyBorder="1" applyAlignment="1">
      <alignment horizontal="center" vertical="top"/>
    </xf>
    <xf numFmtId="2" fontId="79" fillId="5" borderId="1" xfId="0" applyNumberFormat="1" applyFont="1" applyFill="1" applyBorder="1" applyAlignment="1">
      <alignment horizontal="right" vertical="top"/>
    </xf>
    <xf numFmtId="0" fontId="31" fillId="5" borderId="5" xfId="0" applyFont="1" applyFill="1" applyBorder="1" applyAlignment="1">
      <alignment horizontal="left" vertical="top"/>
    </xf>
    <xf numFmtId="0" fontId="31" fillId="5" borderId="1" xfId="0" applyFont="1" applyFill="1" applyBorder="1" applyAlignment="1">
      <alignment horizontal="left" vertical="top"/>
    </xf>
    <xf numFmtId="0" fontId="86" fillId="5" borderId="1" xfId="0" applyFont="1" applyFill="1" applyBorder="1" applyAlignment="1">
      <alignment horizontal="left" vertical="top"/>
    </xf>
    <xf numFmtId="0" fontId="86" fillId="5" borderId="1" xfId="0" applyFont="1" applyFill="1" applyBorder="1"/>
    <xf numFmtId="0" fontId="31" fillId="5" borderId="1" xfId="0" applyFont="1" applyFill="1" applyBorder="1"/>
    <xf numFmtId="14" fontId="31" fillId="5" borderId="1" xfId="0" applyNumberFormat="1" applyFont="1" applyFill="1" applyBorder="1"/>
    <xf numFmtId="4" fontId="86" fillId="5" borderId="1" xfId="0" applyNumberFormat="1" applyFont="1" applyFill="1" applyBorder="1"/>
    <xf numFmtId="14" fontId="86" fillId="5" borderId="1" xfId="0" applyNumberFormat="1" applyFont="1" applyFill="1" applyBorder="1"/>
    <xf numFmtId="0" fontId="31" fillId="5" borderId="1" xfId="0" applyFont="1" applyFill="1" applyBorder="1" applyAlignment="1">
      <alignment vertical="top"/>
    </xf>
    <xf numFmtId="0" fontId="87" fillId="5" borderId="0" xfId="0" applyFont="1" applyFill="1" applyAlignment="1">
      <alignment horizontal="center" vertical="top"/>
    </xf>
    <xf numFmtId="0" fontId="87" fillId="5" borderId="1" xfId="0" applyFont="1" applyFill="1" applyBorder="1" applyAlignment="1">
      <alignment horizontal="left" vertical="top"/>
    </xf>
    <xf numFmtId="14" fontId="87" fillId="5" borderId="1" xfId="0" applyNumberFormat="1" applyFont="1" applyFill="1" applyBorder="1" applyAlignment="1">
      <alignment horizontal="center" vertical="top"/>
    </xf>
    <xf numFmtId="0" fontId="87" fillId="5" borderId="1" xfId="0" applyFont="1" applyFill="1" applyBorder="1"/>
    <xf numFmtId="0" fontId="87" fillId="5" borderId="1" xfId="0" applyFont="1" applyFill="1" applyBorder="1" applyAlignment="1">
      <alignment horizontal="left"/>
    </xf>
    <xf numFmtId="0" fontId="87" fillId="5" borderId="0" xfId="0" applyFont="1" applyFill="1" applyAlignment="1">
      <alignment horizontal="left" vertical="top"/>
    </xf>
    <xf numFmtId="2" fontId="87" fillId="5" borderId="1" xfId="0" applyNumberFormat="1" applyFont="1" applyFill="1" applyBorder="1" applyAlignment="1">
      <alignment horizontal="right" vertical="top"/>
    </xf>
    <xf numFmtId="0" fontId="87" fillId="5" borderId="5" xfId="0" applyFont="1" applyFill="1" applyBorder="1" applyAlignment="1">
      <alignment horizontal="left" vertical="top"/>
    </xf>
    <xf numFmtId="14" fontId="87" fillId="5" borderId="1" xfId="0" applyNumberFormat="1" applyFont="1" applyFill="1" applyBorder="1"/>
    <xf numFmtId="4" fontId="87" fillId="5" borderId="1" xfId="0" applyNumberFormat="1" applyFont="1" applyFill="1" applyBorder="1"/>
    <xf numFmtId="0" fontId="89" fillId="5" borderId="1" xfId="0" applyFont="1" applyFill="1" applyBorder="1"/>
    <xf numFmtId="0" fontId="88" fillId="5" borderId="1" xfId="0" applyFont="1" applyFill="1" applyBorder="1"/>
    <xf numFmtId="0" fontId="93" fillId="5" borderId="1" xfId="0" applyFont="1" applyFill="1" applyBorder="1"/>
    <xf numFmtId="2" fontId="87" fillId="5" borderId="1" xfId="0" applyNumberFormat="1" applyFont="1" applyFill="1" applyBorder="1" applyAlignment="1">
      <alignment vertical="top"/>
    </xf>
    <xf numFmtId="0" fontId="79" fillId="5" borderId="1" xfId="0" applyFont="1" applyFill="1" applyBorder="1" applyAlignment="1">
      <alignment horizontal="right" vertical="top"/>
    </xf>
    <xf numFmtId="0" fontId="91" fillId="5" borderId="1" xfId="0" applyFont="1" applyFill="1" applyBorder="1" applyAlignment="1">
      <alignment wrapText="1"/>
    </xf>
    <xf numFmtId="0" fontId="92" fillId="5" borderId="1" xfId="0" applyFont="1" applyFill="1" applyBorder="1" applyAlignment="1">
      <alignment horizontal="left"/>
    </xf>
    <xf numFmtId="0" fontId="90" fillId="5" borderId="1" xfId="0" applyFont="1" applyFill="1" applyBorder="1"/>
    <xf numFmtId="4" fontId="90" fillId="5" borderId="1" xfId="0" applyNumberFormat="1" applyFont="1" applyFill="1" applyBorder="1"/>
    <xf numFmtId="0" fontId="90" fillId="5" borderId="5" xfId="0" applyFont="1" applyFill="1" applyBorder="1" applyAlignment="1">
      <alignment horizontal="left" vertical="top"/>
    </xf>
    <xf numFmtId="4" fontId="31" fillId="5" borderId="1" xfId="0" applyNumberFormat="1" applyFont="1" applyFill="1" applyBorder="1"/>
    <xf numFmtId="0" fontId="0" fillId="0" borderId="1" xfId="0" applyBorder="1" applyAlignment="1">
      <alignment vertical="top" wrapText="1"/>
    </xf>
    <xf numFmtId="0" fontId="0" fillId="2" borderId="1" xfId="0" applyFill="1" applyBorder="1" applyAlignment="1">
      <alignment vertical="top" wrapText="1"/>
    </xf>
    <xf numFmtId="0" fontId="9" fillId="6" borderId="1" xfId="0" applyFont="1" applyFill="1" applyBorder="1" applyAlignment="1">
      <alignment vertical="top"/>
    </xf>
    <xf numFmtId="14" fontId="0" fillId="5" borderId="1" xfId="0" applyNumberFormat="1" applyFill="1" applyBorder="1" applyAlignment="1">
      <alignment wrapText="1"/>
    </xf>
    <xf numFmtId="0" fontId="0" fillId="5" borderId="1" xfId="0" applyFill="1" applyBorder="1" applyAlignment="1">
      <alignment vertical="top" wrapText="1"/>
    </xf>
    <xf numFmtId="0" fontId="94" fillId="0" borderId="1" xfId="0" applyFont="1" applyBorder="1"/>
    <xf numFmtId="14" fontId="94" fillId="0" borderId="1" xfId="0" applyNumberFormat="1" applyFont="1" applyBorder="1"/>
    <xf numFmtId="0" fontId="94" fillId="5" borderId="1" xfId="0" applyFont="1" applyFill="1" applyBorder="1"/>
    <xf numFmtId="14" fontId="94" fillId="5" borderId="1" xfId="0" applyNumberFormat="1" applyFont="1" applyFill="1" applyBorder="1"/>
    <xf numFmtId="0" fontId="95" fillId="5" borderId="1" xfId="0" applyFont="1" applyFill="1" applyBorder="1"/>
    <xf numFmtId="0" fontId="96" fillId="5" borderId="1" xfId="0" applyFont="1" applyFill="1" applyBorder="1"/>
    <xf numFmtId="14" fontId="95" fillId="5" borderId="1" xfId="0" applyNumberFormat="1" applyFont="1" applyFill="1" applyBorder="1"/>
    <xf numFmtId="4" fontId="95" fillId="5" borderId="1" xfId="0" applyNumberFormat="1" applyFont="1" applyFill="1" applyBorder="1"/>
    <xf numFmtId="0" fontId="95" fillId="5" borderId="1" xfId="0" applyFont="1" applyFill="1" applyBorder="1" applyAlignment="1">
      <alignment vertical="top"/>
    </xf>
    <xf numFmtId="14" fontId="95" fillId="5" borderId="1" xfId="0" applyNumberFormat="1" applyFont="1" applyFill="1" applyBorder="1" applyAlignment="1">
      <alignment horizontal="center" vertical="top"/>
    </xf>
    <xf numFmtId="0" fontId="95" fillId="5" borderId="1" xfId="0" applyFont="1" applyFill="1" applyBorder="1" applyAlignment="1">
      <alignment horizontal="left" vertical="top"/>
    </xf>
    <xf numFmtId="0" fontId="96" fillId="5" borderId="1" xfId="0" applyFont="1" applyFill="1" applyBorder="1" applyAlignment="1">
      <alignment horizontal="left" vertical="top"/>
    </xf>
    <xf numFmtId="0" fontId="94" fillId="5" borderId="1" xfId="0" applyFont="1" applyFill="1" applyBorder="1" applyAlignment="1">
      <alignment horizontal="left" vertical="top"/>
    </xf>
    <xf numFmtId="0" fontId="94" fillId="0" borderId="1" xfId="0" applyFont="1" applyBorder="1" applyAlignment="1">
      <alignment horizontal="left"/>
    </xf>
    <xf numFmtId="2" fontId="94" fillId="0" borderId="1" xfId="0" applyNumberFormat="1" applyFont="1" applyBorder="1"/>
    <xf numFmtId="0" fontId="96" fillId="5" borderId="5" xfId="0" applyFont="1" applyFill="1" applyBorder="1" applyAlignment="1">
      <alignment horizontal="left" vertical="top"/>
    </xf>
    <xf numFmtId="0" fontId="94" fillId="0" borderId="1" xfId="0" applyFont="1" applyBorder="1" applyAlignment="1">
      <alignment horizontal="right"/>
    </xf>
    <xf numFmtId="0" fontId="39" fillId="0" borderId="1" xfId="0" applyFont="1" applyBorder="1" applyAlignment="1">
      <alignment horizontal="center" vertical="top" wrapText="1"/>
    </xf>
    <xf numFmtId="0" fontId="27" fillId="0" borderId="1" xfId="0" applyFont="1" applyBorder="1" applyAlignment="1">
      <alignment horizontal="center" vertical="top" wrapText="1"/>
    </xf>
    <xf numFmtId="0" fontId="96" fillId="0" borderId="1" xfId="0" applyFont="1" applyBorder="1"/>
    <xf numFmtId="0" fontId="89" fillId="0" borderId="1" xfId="0" applyFont="1" applyBorder="1"/>
    <xf numFmtId="0" fontId="87" fillId="0" borderId="1" xfId="0" applyFont="1" applyBorder="1"/>
    <xf numFmtId="0" fontId="31" fillId="0" borderId="19" xfId="0" applyFont="1" applyBorder="1" applyAlignment="1">
      <alignment horizontal="left" vertical="top" wrapText="1"/>
    </xf>
    <xf numFmtId="0" fontId="9" fillId="6" borderId="1" xfId="0" applyFont="1" applyFill="1" applyBorder="1" applyAlignment="1">
      <alignment horizontal="center"/>
    </xf>
    <xf numFmtId="0" fontId="0" fillId="6" borderId="1" xfId="0" applyFill="1" applyBorder="1" applyAlignment="1">
      <alignment horizontal="left" vertical="center" wrapText="1"/>
    </xf>
    <xf numFmtId="0" fontId="12" fillId="0" borderId="0" xfId="0" applyFont="1" applyAlignment="1">
      <alignment horizontal="left" vertical="top"/>
    </xf>
    <xf numFmtId="0" fontId="20" fillId="2" borderId="1" xfId="0" applyFont="1" applyFill="1" applyBorder="1" applyAlignment="1">
      <alignment horizontal="left" vertical="top"/>
    </xf>
    <xf numFmtId="0" fontId="22" fillId="0" borderId="12" xfId="0" applyFont="1" applyBorder="1" applyAlignment="1">
      <alignment horizontal="left" vertical="top" wrapText="1"/>
    </xf>
    <xf numFmtId="0" fontId="22" fillId="0" borderId="7" xfId="0" applyFont="1" applyBorder="1" applyAlignment="1">
      <alignment horizontal="left" vertical="top" wrapText="1"/>
    </xf>
    <xf numFmtId="0" fontId="22" fillId="0" borderId="5" xfId="0" applyFont="1" applyBorder="1" applyAlignment="1">
      <alignment horizontal="left" vertical="top" wrapText="1"/>
    </xf>
    <xf numFmtId="0" fontId="38"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2" xfId="0"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0" fontId="0" fillId="5" borderId="12" xfId="0" applyFill="1" applyBorder="1" applyAlignment="1">
      <alignment horizontal="left" wrapText="1"/>
    </xf>
    <xf numFmtId="0" fontId="0" fillId="5" borderId="7" xfId="0" applyFill="1" applyBorder="1" applyAlignment="1">
      <alignment horizontal="left" wrapText="1"/>
    </xf>
    <xf numFmtId="0" fontId="0" fillId="5" borderId="5" xfId="0" applyFill="1" applyBorder="1" applyAlignment="1">
      <alignment horizontal="left" wrapText="1"/>
    </xf>
    <xf numFmtId="0" fontId="0" fillId="0" borderId="1" xfId="0" applyBorder="1" applyAlignment="1">
      <alignment horizontal="center" wrapText="1"/>
    </xf>
    <xf numFmtId="0" fontId="0" fillId="2" borderId="1" xfId="0" applyFill="1" applyBorder="1" applyAlignment="1">
      <alignment horizontal="center"/>
    </xf>
    <xf numFmtId="0" fontId="0" fillId="0" borderId="1" xfId="0" applyBorder="1" applyAlignment="1">
      <alignment horizontal="left" vertical="top" wrapText="1"/>
    </xf>
    <xf numFmtId="0" fontId="12" fillId="0" borderId="0" xfId="0" applyFont="1" applyAlignment="1">
      <alignment horizontal="left"/>
    </xf>
    <xf numFmtId="0" fontId="51" fillId="2" borderId="2" xfId="0" applyFont="1" applyFill="1" applyBorder="1" applyAlignment="1" applyProtection="1">
      <alignment horizontal="center" vertical="top" wrapText="1"/>
      <protection locked="0"/>
    </xf>
    <xf numFmtId="0" fontId="51" fillId="2" borderId="4" xfId="0" applyFont="1" applyFill="1" applyBorder="1" applyAlignment="1" applyProtection="1">
      <alignment horizontal="center" vertical="top" wrapText="1"/>
      <protection locked="0"/>
    </xf>
    <xf numFmtId="0" fontId="51" fillId="2" borderId="27" xfId="0" applyFont="1" applyFill="1" applyBorder="1" applyAlignment="1" applyProtection="1">
      <alignment horizontal="center" vertical="top" wrapText="1"/>
      <protection locked="0"/>
    </xf>
    <xf numFmtId="0" fontId="51" fillId="2" borderId="28" xfId="0" applyFont="1" applyFill="1" applyBorder="1" applyAlignment="1" applyProtection="1">
      <alignment horizontal="center" vertical="top" wrapText="1"/>
      <protection locked="0"/>
    </xf>
  </cellXfs>
  <cellStyles count="11">
    <cellStyle name="Hipersaitas" xfId="10" builtinId="8"/>
    <cellStyle name="Įprastas" xfId="0" builtinId="0"/>
    <cellStyle name="Įprastas 2" xfId="3" xr:uid="{00000000-0005-0000-0000-000002000000}"/>
    <cellStyle name="Įprastas 2 2" xfId="9" xr:uid="{00000000-0005-0000-0000-000003000000}"/>
    <cellStyle name="Įprastas 2 3" xfId="8" xr:uid="{00000000-0005-0000-0000-000004000000}"/>
    <cellStyle name="Įprastas 3" xfId="4" xr:uid="{00000000-0005-0000-0000-000005000000}"/>
    <cellStyle name="Kablelis" xfId="1" builtinId="3"/>
    <cellStyle name="Kablelis 2" xfId="7" xr:uid="{00000000-0005-0000-0000-000007000000}"/>
    <cellStyle name="Normal 2" xfId="5" xr:uid="{00000000-0005-0000-0000-000008000000}"/>
    <cellStyle name="Procentai" xfId="2" builtinId="5"/>
    <cellStyle name="Procentai 2"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 Id="rId1"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kci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4.1"/>
      <sheetName val="10.1"/>
      <sheetName val="10.2"/>
      <sheetName val="11.1"/>
      <sheetName val="15.1"/>
      <sheetName val="Sąraša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8">
          <cell r="B8" t="str">
            <v>LEADER-20VVG-01</v>
          </cell>
          <cell r="C8" t="str">
            <v>Vietos projektų įgyvendinimo išlaidos</v>
          </cell>
        </row>
        <row r="9">
          <cell r="B9" t="str">
            <v>LEADER-20VVG-02</v>
          </cell>
          <cell r="C9" t="str">
            <v>Vietos projektų įgyvendinimo išlaidos</v>
          </cell>
        </row>
        <row r="10">
          <cell r="B10" t="str">
            <v>LEADER-20VVG-03</v>
          </cell>
          <cell r="C10" t="str">
            <v>Vietos projektų įgyvendinimo išlaidos</v>
          </cell>
        </row>
        <row r="11">
          <cell r="B11" t="str">
            <v>LEADER-20VVG-04</v>
          </cell>
          <cell r="C11" t="str">
            <v>Vietos projektų įgyvendinimo išlaidos</v>
          </cell>
        </row>
        <row r="12">
          <cell r="B12" t="str">
            <v>LEADER-20VVG-05</v>
          </cell>
          <cell r="C12" t="str">
            <v>Vietos projektų įgyvendinimo išlaidos</v>
          </cell>
        </row>
        <row r="13">
          <cell r="B13" t="str">
            <v>LEADER-20VVG-06</v>
          </cell>
          <cell r="C13" t="str">
            <v>Vietos projektų įgyvendinimo išlaidos</v>
          </cell>
        </row>
        <row r="14">
          <cell r="B14" t="str">
            <v>LEADER-20VVG-07</v>
          </cell>
          <cell r="C14" t="str">
            <v>Vietos projektų įgyvendinimo išlaidos</v>
          </cell>
        </row>
        <row r="15">
          <cell r="B15" t="str">
            <v>LEADER-20VVG-08</v>
          </cell>
          <cell r="C15" t="str">
            <v>Vietos projektų įgyvendinimo išlaidos</v>
          </cell>
        </row>
        <row r="16">
          <cell r="B16" t="str">
            <v>LEADER-20VVG-09</v>
          </cell>
          <cell r="C16" t="str">
            <v>Vietos projektų įgyvendinimo išlaidos</v>
          </cell>
        </row>
        <row r="17">
          <cell r="B17" t="str">
            <v>LEADER-20VVG-10</v>
          </cell>
          <cell r="C17" t="str">
            <v>Vietos projektų įgyvendinimo išlaidos</v>
          </cell>
        </row>
        <row r="18">
          <cell r="B18" t="str">
            <v>LEADER-20VVG-11</v>
          </cell>
          <cell r="C18" t="str">
            <v>VPS administravimo išlaidos</v>
          </cell>
        </row>
        <row r="19">
          <cell r="B19" t="str">
            <v>LEADER-20VVG-12</v>
          </cell>
          <cell r="C19" t="str">
            <v>VPS administravimo išlaidos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1.xml.rels><?xml version="1.0" encoding="UTF-8" standalone="yes"?>
<Relationships xmlns="http://schemas.openxmlformats.org/package/2006/relationships"><Relationship Id="rId1" Type="http://schemas.openxmlformats.org/officeDocument/2006/relationships/hyperlink" Target="http://www.svlvvvg.lt/" TargetMode="External"/></Relationships>
</file>

<file path=xl/worksheets/_rels/sheet2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C1" zoomScaleNormal="100" workbookViewId="0">
      <selection activeCell="E18" sqref="E18"/>
    </sheetView>
  </sheetViews>
  <sheetFormatPr defaultRowHeight="14.5" x14ac:dyDescent="0.35"/>
  <cols>
    <col min="2" max="2" width="16.7265625" customWidth="1"/>
    <col min="3" max="3" width="13.453125" customWidth="1"/>
    <col min="4" max="4" width="55.26953125" customWidth="1"/>
    <col min="5" max="5" width="31.81640625" customWidth="1"/>
    <col min="6" max="6" width="21.1796875" customWidth="1"/>
    <col min="7" max="9" width="23.7265625" customWidth="1"/>
    <col min="10" max="10" width="27.26953125" customWidth="1"/>
    <col min="11" max="11" width="36.26953125" customWidth="1"/>
    <col min="12" max="12" width="16.7265625" customWidth="1"/>
    <col min="13" max="13" width="31.453125" customWidth="1"/>
  </cols>
  <sheetData>
    <row r="1" spans="1:13" ht="19.149999999999999" customHeight="1" x14ac:dyDescent="0.45">
      <c r="A1" t="s">
        <v>1</v>
      </c>
      <c r="B1" s="1" t="s">
        <v>0</v>
      </c>
      <c r="C1" s="1"/>
      <c r="D1" s="315" t="s">
        <v>0</v>
      </c>
      <c r="F1" s="370" t="s">
        <v>692</v>
      </c>
      <c r="G1" s="369"/>
      <c r="H1" s="373"/>
    </row>
    <row r="2" spans="1:13" x14ac:dyDescent="0.35">
      <c r="F2" s="371" t="s">
        <v>693</v>
      </c>
      <c r="G2" s="367"/>
      <c r="H2" s="374"/>
    </row>
    <row r="3" spans="1:13" x14ac:dyDescent="0.35">
      <c r="C3" s="323" t="s">
        <v>611</v>
      </c>
      <c r="D3" t="s">
        <v>612</v>
      </c>
      <c r="F3" s="372" t="s">
        <v>694</v>
      </c>
      <c r="G3" s="368"/>
      <c r="H3" s="375"/>
    </row>
    <row r="4" spans="1:13" x14ac:dyDescent="0.35">
      <c r="C4" s="323" t="s">
        <v>613</v>
      </c>
      <c r="D4" t="s">
        <v>614</v>
      </c>
    </row>
    <row r="5" spans="1:13" x14ac:dyDescent="0.35">
      <c r="B5" s="2" t="s">
        <v>2</v>
      </c>
      <c r="C5" s="361" t="s">
        <v>365</v>
      </c>
      <c r="D5" s="362"/>
    </row>
    <row r="6" spans="1:13" ht="15" thickBot="1" x14ac:dyDescent="0.4"/>
    <row r="7" spans="1:13" x14ac:dyDescent="0.35">
      <c r="A7" s="3"/>
      <c r="B7" s="4">
        <v>1</v>
      </c>
      <c r="C7" s="224">
        <v>2</v>
      </c>
      <c r="D7" s="4">
        <v>3</v>
      </c>
      <c r="E7" s="224">
        <v>4</v>
      </c>
      <c r="F7" s="4">
        <v>5</v>
      </c>
      <c r="G7" s="224">
        <v>6</v>
      </c>
      <c r="H7" s="4">
        <v>7</v>
      </c>
      <c r="I7" s="224">
        <v>8</v>
      </c>
      <c r="J7" s="4">
        <v>9</v>
      </c>
      <c r="K7" s="224">
        <v>10</v>
      </c>
      <c r="L7" s="4">
        <v>11</v>
      </c>
      <c r="M7" s="224">
        <v>12</v>
      </c>
    </row>
    <row r="8" spans="1:13" ht="43.5" x14ac:dyDescent="0.35">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4">
      <c r="A9" s="3" t="s">
        <v>63</v>
      </c>
      <c r="B9" s="6"/>
      <c r="C9" s="225"/>
      <c r="D9" s="12" t="s">
        <v>49</v>
      </c>
      <c r="E9" s="209"/>
      <c r="F9" s="211">
        <f>SUM(F10:F29)</f>
        <v>16</v>
      </c>
      <c r="G9" s="210">
        <f>SUM(G10:G29)</f>
        <v>1261104</v>
      </c>
      <c r="H9" s="212">
        <f>SUM(H10:H29)</f>
        <v>100</v>
      </c>
      <c r="I9" s="209"/>
      <c r="J9" s="209"/>
      <c r="K9" s="209"/>
      <c r="L9" s="209"/>
      <c r="M9" s="209"/>
    </row>
    <row r="10" spans="1:13" ht="43.5" x14ac:dyDescent="0.35">
      <c r="A10" s="3" t="s">
        <v>64</v>
      </c>
      <c r="B10" s="10" t="s">
        <v>12</v>
      </c>
      <c r="C10" s="241" t="str">
        <f>IF(F10&gt;0,$C$5,0)</f>
        <v>MAZE</v>
      </c>
      <c r="D10" s="376" t="s">
        <v>695</v>
      </c>
      <c r="E10" s="26" t="s">
        <v>29</v>
      </c>
      <c r="F10" s="27">
        <v>4</v>
      </c>
      <c r="G10" s="28">
        <v>400000</v>
      </c>
      <c r="H10" s="29">
        <v>31.72</v>
      </c>
      <c r="I10" s="30" t="s">
        <v>30</v>
      </c>
      <c r="J10" s="11" t="s">
        <v>696</v>
      </c>
      <c r="K10" s="31" t="s">
        <v>15</v>
      </c>
      <c r="L10" s="207" t="s">
        <v>263</v>
      </c>
      <c r="M10" s="311" t="str">
        <f t="shared" ref="M10:M29" si="0">IF(K10="Vietos projektų įgyvendinimo išlaidos", "Gerai","Priemonę pašalinti iš sąrašo")</f>
        <v>Gerai</v>
      </c>
    </row>
    <row r="11" spans="1:13" ht="29" x14ac:dyDescent="0.35">
      <c r="A11" s="3" t="s">
        <v>65</v>
      </c>
      <c r="B11" s="10" t="s">
        <v>16</v>
      </c>
      <c r="C11" s="241" t="str">
        <f t="shared" ref="C11:C29" si="1">IF(F11&gt;0,$C$5,0)</f>
        <v>MAZE</v>
      </c>
      <c r="D11" s="376" t="s">
        <v>697</v>
      </c>
      <c r="E11" s="26" t="s">
        <v>20</v>
      </c>
      <c r="F11" s="27">
        <v>1</v>
      </c>
      <c r="G11" s="28">
        <v>80000</v>
      </c>
      <c r="H11" s="29">
        <v>6.34</v>
      </c>
      <c r="I11" s="30" t="s">
        <v>21</v>
      </c>
      <c r="J11" s="11" t="s">
        <v>698</v>
      </c>
      <c r="K11" s="31" t="s">
        <v>15</v>
      </c>
      <c r="L11" s="207" t="s">
        <v>263</v>
      </c>
      <c r="M11" s="311" t="str">
        <f t="shared" si="0"/>
        <v>Gerai</v>
      </c>
    </row>
    <row r="12" spans="1:13" ht="29" x14ac:dyDescent="0.35">
      <c r="A12" s="3" t="s">
        <v>66</v>
      </c>
      <c r="B12" s="10" t="s">
        <v>19</v>
      </c>
      <c r="C12" s="241" t="str">
        <f t="shared" si="1"/>
        <v>MAZE</v>
      </c>
      <c r="D12" s="376" t="s">
        <v>699</v>
      </c>
      <c r="E12" s="26" t="s">
        <v>23</v>
      </c>
      <c r="F12" s="27">
        <v>4</v>
      </c>
      <c r="G12" s="28">
        <v>81104</v>
      </c>
      <c r="H12" s="29">
        <v>6.43</v>
      </c>
      <c r="I12" s="30" t="s">
        <v>24</v>
      </c>
      <c r="J12" s="11" t="s">
        <v>700</v>
      </c>
      <c r="K12" s="31" t="s">
        <v>15</v>
      </c>
      <c r="L12" s="207" t="s">
        <v>263</v>
      </c>
      <c r="M12" s="311" t="str">
        <f t="shared" si="0"/>
        <v>Gerai</v>
      </c>
    </row>
    <row r="13" spans="1:13" ht="29" x14ac:dyDescent="0.35">
      <c r="A13" s="3" t="s">
        <v>67</v>
      </c>
      <c r="B13" s="10" t="s">
        <v>22</v>
      </c>
      <c r="C13" s="241" t="str">
        <f t="shared" si="1"/>
        <v>MAZE</v>
      </c>
      <c r="D13" s="25" t="s">
        <v>701</v>
      </c>
      <c r="E13" s="377" t="s">
        <v>13</v>
      </c>
      <c r="F13" s="27">
        <v>7</v>
      </c>
      <c r="G13" s="28">
        <v>700000</v>
      </c>
      <c r="H13" s="29">
        <v>55.51</v>
      </c>
      <c r="I13" s="30" t="s">
        <v>14</v>
      </c>
      <c r="J13" s="11" t="s">
        <v>702</v>
      </c>
      <c r="K13" s="31" t="str">
        <f>VLOOKUP(I13,[1]Sąrašai!$B$8:$C$19,2,FALSE)</f>
        <v>Vietos projektų įgyvendinimo išlaidos</v>
      </c>
      <c r="L13" s="207" t="s">
        <v>263</v>
      </c>
      <c r="M13" s="311" t="str">
        <f t="shared" si="0"/>
        <v>Gerai</v>
      </c>
    </row>
    <row r="14" spans="1:13" x14ac:dyDescent="0.35">
      <c r="A14" s="3" t="s">
        <v>68</v>
      </c>
      <c r="B14" s="10" t="s">
        <v>25</v>
      </c>
      <c r="C14" s="241"/>
      <c r="D14" s="25"/>
      <c r="E14" s="26"/>
      <c r="F14" s="27"/>
      <c r="G14" s="28"/>
      <c r="H14" s="29"/>
      <c r="I14" s="30"/>
      <c r="J14" s="30"/>
      <c r="K14" s="31"/>
      <c r="L14" s="207" t="s">
        <v>263</v>
      </c>
      <c r="M14" s="311" t="str">
        <f t="shared" si="0"/>
        <v>Priemonę pašalinti iš sąrašo</v>
      </c>
    </row>
    <row r="15" spans="1:13" x14ac:dyDescent="0.35">
      <c r="A15" s="3" t="s">
        <v>69</v>
      </c>
      <c r="B15" s="10" t="s">
        <v>28</v>
      </c>
      <c r="C15" s="241">
        <f t="shared" si="1"/>
        <v>0</v>
      </c>
      <c r="D15" s="25"/>
      <c r="E15" s="26"/>
      <c r="F15" s="27"/>
      <c r="G15" s="28"/>
      <c r="H15" s="29"/>
      <c r="I15" s="30"/>
      <c r="J15" s="30"/>
      <c r="K15" s="31"/>
      <c r="L15" s="207" t="s">
        <v>263</v>
      </c>
      <c r="M15" s="311" t="str">
        <f t="shared" si="0"/>
        <v>Priemonę pašalinti iš sąrašo</v>
      </c>
    </row>
    <row r="16" spans="1:13" x14ac:dyDescent="0.35">
      <c r="A16" s="3" t="s">
        <v>70</v>
      </c>
      <c r="B16" s="10" t="s">
        <v>31</v>
      </c>
      <c r="C16" s="241">
        <f t="shared" si="1"/>
        <v>0</v>
      </c>
      <c r="D16" s="25"/>
      <c r="E16" s="26"/>
      <c r="F16" s="27"/>
      <c r="G16" s="28"/>
      <c r="H16" s="29"/>
      <c r="I16" s="30"/>
      <c r="J16" s="30"/>
      <c r="K16" s="31"/>
      <c r="L16" s="207" t="s">
        <v>263</v>
      </c>
      <c r="M16" s="311" t="str">
        <f t="shared" si="0"/>
        <v>Priemonę pašalinti iš sąrašo</v>
      </c>
    </row>
    <row r="17" spans="1:13" x14ac:dyDescent="0.35">
      <c r="A17" s="3" t="s">
        <v>71</v>
      </c>
      <c r="B17" s="10" t="s">
        <v>36</v>
      </c>
      <c r="C17" s="241">
        <f t="shared" si="1"/>
        <v>0</v>
      </c>
      <c r="D17" s="25"/>
      <c r="E17" s="26"/>
      <c r="F17" s="27"/>
      <c r="G17" s="28"/>
      <c r="H17" s="29"/>
      <c r="I17" s="30"/>
      <c r="J17" s="30"/>
      <c r="K17" s="31"/>
      <c r="L17" s="207" t="s">
        <v>263</v>
      </c>
      <c r="M17" s="311" t="str">
        <f t="shared" si="0"/>
        <v>Priemonę pašalinti iš sąrašo</v>
      </c>
    </row>
    <row r="18" spans="1:13" x14ac:dyDescent="0.35">
      <c r="A18" s="3" t="s">
        <v>72</v>
      </c>
      <c r="B18" s="10" t="s">
        <v>37</v>
      </c>
      <c r="C18" s="241">
        <f t="shared" si="1"/>
        <v>0</v>
      </c>
      <c r="D18" s="25"/>
      <c r="E18" s="26"/>
      <c r="F18" s="27"/>
      <c r="G18" s="28"/>
      <c r="H18" s="29"/>
      <c r="I18" s="30"/>
      <c r="J18" s="30"/>
      <c r="K18" s="31"/>
      <c r="L18" s="207" t="s">
        <v>263</v>
      </c>
      <c r="M18" s="311" t="str">
        <f t="shared" si="0"/>
        <v>Priemonę pašalinti iš sąrašo</v>
      </c>
    </row>
    <row r="19" spans="1:13" x14ac:dyDescent="0.35">
      <c r="A19" s="3" t="s">
        <v>73</v>
      </c>
      <c r="B19" s="10" t="s">
        <v>38</v>
      </c>
      <c r="C19" s="241">
        <f t="shared" si="1"/>
        <v>0</v>
      </c>
      <c r="D19" s="25"/>
      <c r="E19" s="26"/>
      <c r="F19" s="27"/>
      <c r="G19" s="28"/>
      <c r="H19" s="29"/>
      <c r="I19" s="30"/>
      <c r="J19" s="30"/>
      <c r="K19" s="31"/>
      <c r="L19" s="207" t="s">
        <v>263</v>
      </c>
      <c r="M19" s="311" t="str">
        <f t="shared" si="0"/>
        <v>Priemonę pašalinti iš sąrašo</v>
      </c>
    </row>
    <row r="20" spans="1:13" x14ac:dyDescent="0.35">
      <c r="A20" s="3" t="s">
        <v>74</v>
      </c>
      <c r="B20" s="10" t="s">
        <v>39</v>
      </c>
      <c r="C20" s="241">
        <f t="shared" si="1"/>
        <v>0</v>
      </c>
      <c r="D20" s="25"/>
      <c r="E20" s="26"/>
      <c r="F20" s="27"/>
      <c r="G20" s="28"/>
      <c r="H20" s="29"/>
      <c r="I20" s="30"/>
      <c r="J20" s="30"/>
      <c r="K20" s="31"/>
      <c r="L20" s="207" t="s">
        <v>263</v>
      </c>
      <c r="M20" s="311" t="str">
        <f t="shared" si="0"/>
        <v>Priemonę pašalinti iš sąrašo</v>
      </c>
    </row>
    <row r="21" spans="1:13" x14ac:dyDescent="0.35">
      <c r="A21" s="3" t="s">
        <v>75</v>
      </c>
      <c r="B21" s="10" t="s">
        <v>40</v>
      </c>
      <c r="C21" s="241">
        <f t="shared" si="1"/>
        <v>0</v>
      </c>
      <c r="D21" s="25"/>
      <c r="E21" s="26"/>
      <c r="F21" s="27"/>
      <c r="G21" s="28"/>
      <c r="H21" s="29"/>
      <c r="I21" s="30"/>
      <c r="J21" s="30"/>
      <c r="K21" s="31"/>
      <c r="L21" s="207" t="s">
        <v>263</v>
      </c>
      <c r="M21" s="311" t="str">
        <f t="shared" si="0"/>
        <v>Priemonę pašalinti iš sąrašo</v>
      </c>
    </row>
    <row r="22" spans="1:13" x14ac:dyDescent="0.35">
      <c r="A22" s="3" t="s">
        <v>76</v>
      </c>
      <c r="B22" s="10" t="s">
        <v>41</v>
      </c>
      <c r="C22" s="241">
        <f t="shared" si="1"/>
        <v>0</v>
      </c>
      <c r="D22" s="25"/>
      <c r="E22" s="26"/>
      <c r="F22" s="27"/>
      <c r="G22" s="28"/>
      <c r="H22" s="29"/>
      <c r="I22" s="30"/>
      <c r="J22" s="30"/>
      <c r="K22" s="31"/>
      <c r="L22" s="207" t="s">
        <v>263</v>
      </c>
      <c r="M22" s="311" t="str">
        <f t="shared" si="0"/>
        <v>Priemonę pašalinti iš sąrašo</v>
      </c>
    </row>
    <row r="23" spans="1:13" x14ac:dyDescent="0.35">
      <c r="A23" s="3" t="s">
        <v>77</v>
      </c>
      <c r="B23" s="10" t="s">
        <v>42</v>
      </c>
      <c r="C23" s="241">
        <f t="shared" si="1"/>
        <v>0</v>
      </c>
      <c r="D23" s="25"/>
      <c r="E23" s="26"/>
      <c r="F23" s="27"/>
      <c r="G23" s="28"/>
      <c r="H23" s="29"/>
      <c r="I23" s="30"/>
      <c r="J23" s="30"/>
      <c r="K23" s="31"/>
      <c r="L23" s="207" t="s">
        <v>263</v>
      </c>
      <c r="M23" s="311" t="str">
        <f t="shared" si="0"/>
        <v>Priemonę pašalinti iš sąrašo</v>
      </c>
    </row>
    <row r="24" spans="1:13" x14ac:dyDescent="0.35">
      <c r="A24" s="3" t="s">
        <v>78</v>
      </c>
      <c r="B24" s="10" t="s">
        <v>43</v>
      </c>
      <c r="C24" s="241">
        <f t="shared" si="1"/>
        <v>0</v>
      </c>
      <c r="D24" s="25"/>
      <c r="E24" s="26"/>
      <c r="F24" s="27"/>
      <c r="G24" s="28"/>
      <c r="H24" s="29"/>
      <c r="I24" s="30"/>
      <c r="J24" s="30"/>
      <c r="K24" s="31"/>
      <c r="L24" s="207" t="s">
        <v>263</v>
      </c>
      <c r="M24" s="311" t="str">
        <f t="shared" si="0"/>
        <v>Priemonę pašalinti iš sąrašo</v>
      </c>
    </row>
    <row r="25" spans="1:13" x14ac:dyDescent="0.35">
      <c r="A25" s="3" t="s">
        <v>79</v>
      </c>
      <c r="B25" s="10" t="s">
        <v>44</v>
      </c>
      <c r="C25" s="241">
        <f t="shared" si="1"/>
        <v>0</v>
      </c>
      <c r="D25" s="25"/>
      <c r="E25" s="26"/>
      <c r="F25" s="27"/>
      <c r="G25" s="28"/>
      <c r="H25" s="29"/>
      <c r="I25" s="30"/>
      <c r="J25" s="30"/>
      <c r="K25" s="31"/>
      <c r="L25" s="207" t="s">
        <v>263</v>
      </c>
      <c r="M25" s="311" t="str">
        <f t="shared" si="0"/>
        <v>Priemonę pašalinti iš sąrašo</v>
      </c>
    </row>
    <row r="26" spans="1:13" x14ac:dyDescent="0.35">
      <c r="A26" s="3" t="s">
        <v>80</v>
      </c>
      <c r="B26" s="10" t="s">
        <v>45</v>
      </c>
      <c r="C26" s="241">
        <f t="shared" si="1"/>
        <v>0</v>
      </c>
      <c r="D26" s="25"/>
      <c r="E26" s="26"/>
      <c r="F26" s="27"/>
      <c r="G26" s="28"/>
      <c r="H26" s="29"/>
      <c r="I26" s="30"/>
      <c r="J26" s="30"/>
      <c r="K26" s="31"/>
      <c r="L26" s="207" t="s">
        <v>263</v>
      </c>
      <c r="M26" s="311" t="str">
        <f t="shared" si="0"/>
        <v>Priemonę pašalinti iš sąrašo</v>
      </c>
    </row>
    <row r="27" spans="1:13" x14ac:dyDescent="0.35">
      <c r="A27" s="3" t="s">
        <v>81</v>
      </c>
      <c r="B27" s="10" t="s">
        <v>46</v>
      </c>
      <c r="C27" s="241">
        <f t="shared" si="1"/>
        <v>0</v>
      </c>
      <c r="D27" s="25"/>
      <c r="E27" s="26"/>
      <c r="F27" s="27"/>
      <c r="G27" s="28"/>
      <c r="H27" s="29"/>
      <c r="I27" s="30"/>
      <c r="J27" s="30"/>
      <c r="K27" s="31"/>
      <c r="L27" s="207" t="s">
        <v>263</v>
      </c>
      <c r="M27" s="311" t="str">
        <f t="shared" si="0"/>
        <v>Priemonę pašalinti iš sąrašo</v>
      </c>
    </row>
    <row r="28" spans="1:13" x14ac:dyDescent="0.35">
      <c r="A28" s="3" t="s">
        <v>82</v>
      </c>
      <c r="B28" s="10" t="s">
        <v>47</v>
      </c>
      <c r="C28" s="241">
        <f t="shared" si="1"/>
        <v>0</v>
      </c>
      <c r="D28" s="25"/>
      <c r="E28" s="26"/>
      <c r="F28" s="27"/>
      <c r="G28" s="28"/>
      <c r="H28" s="29"/>
      <c r="I28" s="30"/>
      <c r="J28" s="30"/>
      <c r="K28" s="31"/>
      <c r="L28" s="207" t="s">
        <v>263</v>
      </c>
      <c r="M28" s="311" t="str">
        <f t="shared" si="0"/>
        <v>Priemonę pašalinti iš sąrašo</v>
      </c>
    </row>
    <row r="29" spans="1:13" ht="15" thickBot="1" x14ac:dyDescent="0.4">
      <c r="A29" s="3" t="s">
        <v>83</v>
      </c>
      <c r="B29" s="36" t="s">
        <v>48</v>
      </c>
      <c r="C29" s="241">
        <f t="shared" si="1"/>
        <v>0</v>
      </c>
      <c r="D29" s="37"/>
      <c r="E29" s="38"/>
      <c r="F29" s="39"/>
      <c r="G29" s="40"/>
      <c r="H29" s="29"/>
      <c r="I29" s="30"/>
      <c r="J29" s="30"/>
      <c r="K29" s="31"/>
      <c r="L29" s="207" t="s">
        <v>263</v>
      </c>
      <c r="M29" s="311" t="str">
        <f t="shared" si="0"/>
        <v>Priemonę pašalinti iš sąrašo</v>
      </c>
    </row>
    <row r="32" spans="1:13" x14ac:dyDescent="0.35">
      <c r="B32" s="32"/>
      <c r="C32" s="32"/>
      <c r="D32" s="34" t="s">
        <v>84</v>
      </c>
    </row>
    <row r="33" spans="2:4" ht="87" x14ac:dyDescent="0.35">
      <c r="B33" s="35" t="s">
        <v>85</v>
      </c>
      <c r="C33" s="35"/>
      <c r="D33" s="33" t="s">
        <v>615</v>
      </c>
    </row>
    <row r="34" spans="2:4" ht="72.5" x14ac:dyDescent="0.35">
      <c r="B34" s="35" t="s">
        <v>146</v>
      </c>
      <c r="C34" s="35"/>
      <c r="D34" s="33" t="s">
        <v>451</v>
      </c>
    </row>
  </sheetData>
  <phoneticPr fontId="19"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zoomScale="85" zoomScaleNormal="85" workbookViewId="0">
      <selection activeCell="G9" sqref="G9"/>
    </sheetView>
  </sheetViews>
  <sheetFormatPr defaultRowHeight="14.5" x14ac:dyDescent="0.35"/>
  <cols>
    <col min="1" max="1" width="13.453125" customWidth="1"/>
    <col min="2" max="2" width="15.81640625" customWidth="1"/>
    <col min="3" max="3" width="12" customWidth="1"/>
    <col min="4" max="4" width="66.54296875" customWidth="1"/>
    <col min="5" max="5" width="36.26953125" customWidth="1"/>
    <col min="6" max="6" width="28.54296875" customWidth="1"/>
    <col min="7" max="7" width="25.81640625" customWidth="1"/>
    <col min="8" max="13" width="10.453125" customWidth="1"/>
  </cols>
  <sheetData>
    <row r="1" spans="1:17" ht="18.5" x14ac:dyDescent="0.35">
      <c r="A1" s="41"/>
      <c r="B1" s="1" t="s">
        <v>689</v>
      </c>
      <c r="C1" s="1"/>
    </row>
    <row r="2" spans="1:17" ht="18.5" x14ac:dyDescent="0.35">
      <c r="A2" s="323" t="s">
        <v>611</v>
      </c>
      <c r="B2" t="s">
        <v>612</v>
      </c>
      <c r="C2" s="1"/>
    </row>
    <row r="3" spans="1:17" ht="18.5" x14ac:dyDescent="0.35">
      <c r="A3" s="323" t="s">
        <v>613</v>
      </c>
      <c r="B3" t="s">
        <v>614</v>
      </c>
      <c r="C3" s="1"/>
    </row>
    <row r="5" spans="1:17" ht="15" thickBot="1" x14ac:dyDescent="0.4"/>
    <row r="6" spans="1:17" x14ac:dyDescent="0.35">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6" x14ac:dyDescent="0.35">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5">
      <c r="B8" s="228"/>
      <c r="C8" s="228"/>
      <c r="D8" s="229" t="s">
        <v>90</v>
      </c>
      <c r="E8" s="228" t="s">
        <v>33</v>
      </c>
      <c r="F8" s="230" t="s">
        <v>33</v>
      </c>
      <c r="G8" s="230" t="s">
        <v>33</v>
      </c>
      <c r="H8" s="342">
        <f>SUM(H9:H28)</f>
        <v>0</v>
      </c>
      <c r="I8" s="342">
        <f t="shared" ref="I8:Q8" si="0">SUM(I9:I28)</f>
        <v>0</v>
      </c>
      <c r="J8" s="354">
        <f t="shared" si="0"/>
        <v>14.5</v>
      </c>
      <c r="K8" s="342">
        <f t="shared" si="0"/>
        <v>4</v>
      </c>
      <c r="L8" s="342">
        <f t="shared" si="0"/>
        <v>4</v>
      </c>
      <c r="M8" s="342">
        <f t="shared" si="0"/>
        <v>2000</v>
      </c>
      <c r="N8" s="342">
        <f t="shared" si="0"/>
        <v>70</v>
      </c>
      <c r="O8" s="342">
        <f t="shared" si="0"/>
        <v>0</v>
      </c>
      <c r="P8" s="342">
        <f t="shared" si="0"/>
        <v>0</v>
      </c>
      <c r="Q8" s="342">
        <f t="shared" si="0"/>
        <v>0</v>
      </c>
    </row>
    <row r="9" spans="1:17" ht="43.5" x14ac:dyDescent="0.35">
      <c r="B9" s="13" t="s">
        <v>12</v>
      </c>
      <c r="C9" s="227" t="str">
        <f>'VPS1'!C10</f>
        <v>MAZE</v>
      </c>
      <c r="D9" s="94" t="str">
        <f>'VPS1'!D10</f>
        <v xml:space="preserve">Tvarios ir patrauklios viešosios infrastruktūros kūrimas skatinant kultūros plėtrą, švietimo ir socialinės įtraukties iniciatyvas, gyventojų sveikatingumą ir fizinį aktyvumą vietos lygmeniu </v>
      </c>
      <c r="E9" s="94" t="str">
        <f>'VPS1'!E10</f>
        <v>Viešųjų paslaugų prieinamumo didinimas (ne pelno)</v>
      </c>
      <c r="F9" s="95" t="str">
        <f>'VPS1'!J10</f>
        <v>MAŽE-LEADER-20VVG-08-01</v>
      </c>
      <c r="G9" s="95" t="str">
        <f>'VPS1'!I10</f>
        <v>LEADER-20VVG-08</v>
      </c>
      <c r="H9" s="343"/>
      <c r="I9" s="343"/>
      <c r="J9" s="355"/>
      <c r="K9" s="343"/>
      <c r="L9" s="343"/>
      <c r="M9" s="343">
        <v>1500</v>
      </c>
      <c r="N9" s="343">
        <v>40</v>
      </c>
      <c r="O9" s="343"/>
      <c r="P9" s="343"/>
      <c r="Q9" s="343"/>
    </row>
    <row r="10" spans="1:17" ht="29" x14ac:dyDescent="0.35">
      <c r="B10" s="13" t="s">
        <v>16</v>
      </c>
      <c r="C10" s="227" t="str">
        <f>'VPS1'!C11</f>
        <v>MAZE</v>
      </c>
      <c r="D10" s="94" t="str">
        <f>'VPS1'!D11</f>
        <v>Skatinti darnią plėtrą ekonomikoje ir aplinkosaugoje, puoselėti gamtos, kultūros paveldą bei įtraukų turizmą</v>
      </c>
      <c r="E10" s="94" t="str">
        <f>'VPS1'!E11</f>
        <v>Socialinis verslas</v>
      </c>
      <c r="F10" s="95" t="str">
        <f>'VPS1'!J11</f>
        <v>MAŽE-LEADER-20VVG-06-02</v>
      </c>
      <c r="G10" s="95" t="str">
        <f>'VPS1'!I11</f>
        <v>LEADER-20VVG-06</v>
      </c>
      <c r="H10" s="343"/>
      <c r="I10" s="343"/>
      <c r="J10" s="355">
        <v>0.5</v>
      </c>
      <c r="K10" s="343">
        <v>1</v>
      </c>
      <c r="L10" s="343"/>
      <c r="M10" s="343">
        <v>50</v>
      </c>
      <c r="N10" s="343">
        <v>10</v>
      </c>
      <c r="O10" s="343"/>
      <c r="P10" s="343"/>
      <c r="Q10" s="343"/>
    </row>
    <row r="11" spans="1:17" ht="29" x14ac:dyDescent="0.35">
      <c r="B11" s="13" t="s">
        <v>19</v>
      </c>
      <c r="C11" s="227" t="str">
        <f>'VPS1'!C12</f>
        <v>MAZE</v>
      </c>
      <c r="D11" s="94" t="str">
        <f>'VPS1'!D12</f>
        <v>Palaikyti Mažeikių rajono bendruomenių aktyvumą, sumanumą, iniciatyvumą ir socialinį atsakingumą</v>
      </c>
      <c r="E11" s="94" t="str">
        <f>'VPS1'!E12</f>
        <v>Veiklos projektai</v>
      </c>
      <c r="F11" s="95" t="str">
        <f>'VPS1'!J12</f>
        <v>MAŽE-LEADER-20VVG-09-03</v>
      </c>
      <c r="G11" s="95" t="str">
        <f>'VPS1'!I12</f>
        <v>LEADER-20VVG-09</v>
      </c>
      <c r="H11" s="343"/>
      <c r="I11" s="343"/>
      <c r="J11" s="355"/>
      <c r="K11" s="343"/>
      <c r="L11" s="343"/>
      <c r="M11" s="343">
        <v>400</v>
      </c>
      <c r="N11" s="343">
        <v>20</v>
      </c>
      <c r="O11" s="343"/>
      <c r="P11" s="343"/>
      <c r="Q11" s="343"/>
    </row>
    <row r="12" spans="1:17" x14ac:dyDescent="0.35">
      <c r="B12" s="13" t="s">
        <v>22</v>
      </c>
      <c r="C12" s="227" t="str">
        <f>'VPS1'!C13</f>
        <v>MAZE</v>
      </c>
      <c r="D12" s="94" t="str">
        <f>'VPS1'!D13</f>
        <v>Aplinkai palankaus smulkaus verslo kūrimas ir plėtra</v>
      </c>
      <c r="E12" s="94" t="str">
        <f>'VPS1'!E13</f>
        <v>Ne žemės ūkio verslo kūrimas ir plėtra</v>
      </c>
      <c r="F12" s="95" t="str">
        <f>'VPS1'!J13</f>
        <v>MAŽE-LEADER-20VVG-03-04</v>
      </c>
      <c r="G12" s="95" t="str">
        <f>'VPS1'!I13</f>
        <v>LEADER-20VVG-03</v>
      </c>
      <c r="H12" s="343"/>
      <c r="I12" s="343"/>
      <c r="J12" s="355">
        <v>14</v>
      </c>
      <c r="K12" s="343">
        <v>3</v>
      </c>
      <c r="L12" s="343">
        <v>4</v>
      </c>
      <c r="M12" s="343">
        <v>50</v>
      </c>
      <c r="N12" s="343"/>
      <c r="O12" s="343"/>
      <c r="P12" s="343"/>
      <c r="Q12" s="343"/>
    </row>
    <row r="13" spans="1:17" x14ac:dyDescent="0.35">
      <c r="B13" s="13" t="s">
        <v>25</v>
      </c>
      <c r="C13" s="227">
        <f>'VPS1'!C14</f>
        <v>0</v>
      </c>
      <c r="D13" s="94">
        <f>'VPS1'!D14</f>
        <v>0</v>
      </c>
      <c r="E13" s="94">
        <f>'VPS1'!E14</f>
        <v>0</v>
      </c>
      <c r="F13" s="95">
        <f>'VPS1'!J14</f>
        <v>0</v>
      </c>
      <c r="G13" s="95">
        <f>'VPS1'!I14</f>
        <v>0</v>
      </c>
      <c r="H13" s="343"/>
      <c r="I13" s="343"/>
      <c r="J13" s="355"/>
      <c r="K13" s="343"/>
      <c r="L13" s="343"/>
      <c r="M13" s="343"/>
      <c r="N13" s="343"/>
      <c r="O13" s="343"/>
      <c r="P13" s="343"/>
      <c r="Q13" s="343"/>
    </row>
    <row r="14" spans="1:17" x14ac:dyDescent="0.35">
      <c r="B14" s="13" t="s">
        <v>28</v>
      </c>
      <c r="C14" s="227">
        <f>'VPS1'!C15</f>
        <v>0</v>
      </c>
      <c r="D14" s="94">
        <f>'VPS1'!D15</f>
        <v>0</v>
      </c>
      <c r="E14" s="94">
        <f>'VPS1'!E15</f>
        <v>0</v>
      </c>
      <c r="F14" s="95">
        <f>'VPS1'!J15</f>
        <v>0</v>
      </c>
      <c r="G14" s="95">
        <f>'VPS1'!I15</f>
        <v>0</v>
      </c>
      <c r="H14" s="343"/>
      <c r="I14" s="343"/>
      <c r="J14" s="355"/>
      <c r="K14" s="343"/>
      <c r="L14" s="343"/>
      <c r="M14" s="343"/>
      <c r="N14" s="343"/>
      <c r="O14" s="343"/>
      <c r="P14" s="343"/>
      <c r="Q14" s="343"/>
    </row>
    <row r="15" spans="1:17" x14ac:dyDescent="0.35">
      <c r="B15" s="13" t="s">
        <v>31</v>
      </c>
      <c r="C15" s="227">
        <f>'VPS1'!C16</f>
        <v>0</v>
      </c>
      <c r="D15" s="94">
        <f>'VPS1'!D16</f>
        <v>0</v>
      </c>
      <c r="E15" s="94">
        <f>'VPS1'!E16</f>
        <v>0</v>
      </c>
      <c r="F15" s="95">
        <f>'VPS1'!J16</f>
        <v>0</v>
      </c>
      <c r="G15" s="95">
        <f>'VPS1'!I16</f>
        <v>0</v>
      </c>
      <c r="H15" s="343"/>
      <c r="I15" s="343"/>
      <c r="J15" s="355"/>
      <c r="K15" s="343"/>
      <c r="L15" s="343"/>
      <c r="M15" s="343"/>
      <c r="N15" s="343"/>
      <c r="O15" s="343"/>
      <c r="P15" s="343"/>
      <c r="Q15" s="343"/>
    </row>
    <row r="16" spans="1:17" x14ac:dyDescent="0.35">
      <c r="B16" s="13" t="s">
        <v>36</v>
      </c>
      <c r="C16" s="227">
        <f>'VPS1'!C17</f>
        <v>0</v>
      </c>
      <c r="D16" s="94">
        <f>'VPS1'!D17</f>
        <v>0</v>
      </c>
      <c r="E16" s="94">
        <f>'VPS1'!E17</f>
        <v>0</v>
      </c>
      <c r="F16" s="95">
        <f>'VPS1'!J17</f>
        <v>0</v>
      </c>
      <c r="G16" s="95">
        <f>'VPS1'!I17</f>
        <v>0</v>
      </c>
      <c r="H16" s="343"/>
      <c r="I16" s="343"/>
      <c r="J16" s="355"/>
      <c r="K16" s="343"/>
      <c r="L16" s="343"/>
      <c r="M16" s="343"/>
      <c r="N16" s="343"/>
      <c r="O16" s="343"/>
      <c r="P16" s="343"/>
      <c r="Q16" s="343"/>
    </row>
    <row r="17" spans="2:17" x14ac:dyDescent="0.35">
      <c r="B17" s="13" t="s">
        <v>37</v>
      </c>
      <c r="C17" s="227">
        <f>'VPS1'!C18</f>
        <v>0</v>
      </c>
      <c r="D17" s="94">
        <f>'VPS1'!D18</f>
        <v>0</v>
      </c>
      <c r="E17" s="94">
        <f>'VPS1'!E18</f>
        <v>0</v>
      </c>
      <c r="F17" s="95">
        <f>'VPS1'!J18</f>
        <v>0</v>
      </c>
      <c r="G17" s="95">
        <f>'VPS1'!I18</f>
        <v>0</v>
      </c>
      <c r="H17" s="343"/>
      <c r="I17" s="343"/>
      <c r="J17" s="355"/>
      <c r="K17" s="343"/>
      <c r="L17" s="343"/>
      <c r="M17" s="343"/>
      <c r="N17" s="343"/>
      <c r="O17" s="343"/>
      <c r="P17" s="343"/>
      <c r="Q17" s="343"/>
    </row>
    <row r="18" spans="2:17" x14ac:dyDescent="0.35">
      <c r="B18" s="13" t="s">
        <v>38</v>
      </c>
      <c r="C18" s="227">
        <f>'VPS1'!C19</f>
        <v>0</v>
      </c>
      <c r="D18" s="94">
        <f>'VPS1'!D19</f>
        <v>0</v>
      </c>
      <c r="E18" s="94">
        <f>'VPS1'!E19</f>
        <v>0</v>
      </c>
      <c r="F18" s="95">
        <f>'VPS1'!J19</f>
        <v>0</v>
      </c>
      <c r="G18" s="95">
        <f>'VPS1'!I19</f>
        <v>0</v>
      </c>
      <c r="H18" s="343"/>
      <c r="I18" s="343"/>
      <c r="J18" s="355"/>
      <c r="K18" s="343"/>
      <c r="L18" s="343"/>
      <c r="M18" s="343"/>
      <c r="N18" s="343"/>
      <c r="O18" s="343"/>
      <c r="P18" s="343"/>
      <c r="Q18" s="343"/>
    </row>
    <row r="19" spans="2:17" x14ac:dyDescent="0.35">
      <c r="B19" s="13" t="s">
        <v>39</v>
      </c>
      <c r="C19" s="227">
        <f>'VPS1'!C20</f>
        <v>0</v>
      </c>
      <c r="D19" s="94">
        <f>'VPS1'!D20</f>
        <v>0</v>
      </c>
      <c r="E19" s="94">
        <f>'VPS1'!E20</f>
        <v>0</v>
      </c>
      <c r="F19" s="95">
        <f>'VPS1'!J20</f>
        <v>0</v>
      </c>
      <c r="G19" s="95">
        <f>'VPS1'!I20</f>
        <v>0</v>
      </c>
      <c r="H19" s="343"/>
      <c r="I19" s="343"/>
      <c r="J19" s="355"/>
      <c r="K19" s="343"/>
      <c r="L19" s="343"/>
      <c r="M19" s="343"/>
      <c r="N19" s="343"/>
      <c r="O19" s="343"/>
      <c r="P19" s="343"/>
      <c r="Q19" s="343"/>
    </row>
    <row r="20" spans="2:17" x14ac:dyDescent="0.35">
      <c r="B20" s="13" t="s">
        <v>40</v>
      </c>
      <c r="C20" s="227">
        <f>'VPS1'!C21</f>
        <v>0</v>
      </c>
      <c r="D20" s="94">
        <f>'VPS1'!D21</f>
        <v>0</v>
      </c>
      <c r="E20" s="94">
        <f>'VPS1'!E21</f>
        <v>0</v>
      </c>
      <c r="F20" s="95">
        <f>'VPS1'!J21</f>
        <v>0</v>
      </c>
      <c r="G20" s="95">
        <f>'VPS1'!I21</f>
        <v>0</v>
      </c>
      <c r="H20" s="343"/>
      <c r="I20" s="343"/>
      <c r="J20" s="355"/>
      <c r="K20" s="343"/>
      <c r="L20" s="343"/>
      <c r="M20" s="343"/>
      <c r="N20" s="343"/>
      <c r="O20" s="343"/>
      <c r="P20" s="343"/>
      <c r="Q20" s="343"/>
    </row>
    <row r="21" spans="2:17" x14ac:dyDescent="0.35">
      <c r="B21" s="13" t="s">
        <v>41</v>
      </c>
      <c r="C21" s="227">
        <f>'VPS1'!C22</f>
        <v>0</v>
      </c>
      <c r="D21" s="94">
        <f>'VPS1'!D22</f>
        <v>0</v>
      </c>
      <c r="E21" s="94">
        <f>'VPS1'!E22</f>
        <v>0</v>
      </c>
      <c r="F21" s="95">
        <f>'VPS1'!J22</f>
        <v>0</v>
      </c>
      <c r="G21" s="95">
        <f>'VPS1'!I22</f>
        <v>0</v>
      </c>
      <c r="H21" s="343"/>
      <c r="I21" s="343"/>
      <c r="J21" s="355"/>
      <c r="K21" s="343"/>
      <c r="L21" s="343"/>
      <c r="M21" s="343"/>
      <c r="N21" s="343"/>
      <c r="O21" s="343"/>
      <c r="P21" s="343"/>
      <c r="Q21" s="343"/>
    </row>
    <row r="22" spans="2:17" x14ac:dyDescent="0.35">
      <c r="B22" s="13" t="s">
        <v>42</v>
      </c>
      <c r="C22" s="227">
        <f>'VPS1'!C23</f>
        <v>0</v>
      </c>
      <c r="D22" s="94">
        <f>'VPS1'!D23</f>
        <v>0</v>
      </c>
      <c r="E22" s="94">
        <f>'VPS1'!E23</f>
        <v>0</v>
      </c>
      <c r="F22" s="95">
        <f>'VPS1'!J23</f>
        <v>0</v>
      </c>
      <c r="G22" s="95">
        <f>'VPS1'!I23</f>
        <v>0</v>
      </c>
      <c r="H22" s="343"/>
      <c r="I22" s="343"/>
      <c r="J22" s="355"/>
      <c r="K22" s="343"/>
      <c r="L22" s="343"/>
      <c r="M22" s="343"/>
      <c r="N22" s="343"/>
      <c r="O22" s="343"/>
      <c r="P22" s="343"/>
      <c r="Q22" s="343"/>
    </row>
    <row r="23" spans="2:17" x14ac:dyDescent="0.35">
      <c r="B23" s="13" t="s">
        <v>43</v>
      </c>
      <c r="C23" s="227">
        <f>'VPS1'!C24</f>
        <v>0</v>
      </c>
      <c r="D23" s="94">
        <f>'VPS1'!D24</f>
        <v>0</v>
      </c>
      <c r="E23" s="94">
        <f>'VPS1'!E24</f>
        <v>0</v>
      </c>
      <c r="F23" s="95">
        <f>'VPS1'!J24</f>
        <v>0</v>
      </c>
      <c r="G23" s="95">
        <f>'VPS1'!I24</f>
        <v>0</v>
      </c>
      <c r="H23" s="343"/>
      <c r="I23" s="343"/>
      <c r="J23" s="355"/>
      <c r="K23" s="343"/>
      <c r="L23" s="343"/>
      <c r="M23" s="343"/>
      <c r="N23" s="343"/>
      <c r="O23" s="343"/>
      <c r="P23" s="343"/>
      <c r="Q23" s="343"/>
    </row>
    <row r="24" spans="2:17" x14ac:dyDescent="0.35">
      <c r="B24" s="13" t="s">
        <v>44</v>
      </c>
      <c r="C24" s="227">
        <f>'VPS1'!C25</f>
        <v>0</v>
      </c>
      <c r="D24" s="94">
        <f>'VPS1'!D25</f>
        <v>0</v>
      </c>
      <c r="E24" s="94">
        <f>'VPS1'!E25</f>
        <v>0</v>
      </c>
      <c r="F24" s="95">
        <f>'VPS1'!J25</f>
        <v>0</v>
      </c>
      <c r="G24" s="95">
        <f>'VPS1'!I25</f>
        <v>0</v>
      </c>
      <c r="H24" s="343"/>
      <c r="I24" s="343"/>
      <c r="J24" s="355"/>
      <c r="K24" s="343"/>
      <c r="L24" s="343"/>
      <c r="M24" s="343"/>
      <c r="N24" s="343"/>
      <c r="O24" s="343"/>
      <c r="P24" s="343"/>
      <c r="Q24" s="343"/>
    </row>
    <row r="25" spans="2:17" x14ac:dyDescent="0.35">
      <c r="B25" s="13" t="s">
        <v>45</v>
      </c>
      <c r="C25" s="227">
        <f>'VPS1'!C26</f>
        <v>0</v>
      </c>
      <c r="D25" s="94">
        <f>'VPS1'!D26</f>
        <v>0</v>
      </c>
      <c r="E25" s="94">
        <f>'VPS1'!E26</f>
        <v>0</v>
      </c>
      <c r="F25" s="95">
        <f>'VPS1'!J26</f>
        <v>0</v>
      </c>
      <c r="G25" s="95">
        <f>'VPS1'!I26</f>
        <v>0</v>
      </c>
      <c r="H25" s="343"/>
      <c r="I25" s="343"/>
      <c r="J25" s="355"/>
      <c r="K25" s="343"/>
      <c r="L25" s="343"/>
      <c r="M25" s="343"/>
      <c r="N25" s="343"/>
      <c r="O25" s="343"/>
      <c r="P25" s="343"/>
      <c r="Q25" s="343"/>
    </row>
    <row r="26" spans="2:17" x14ac:dyDescent="0.35">
      <c r="B26" s="13" t="s">
        <v>46</v>
      </c>
      <c r="C26" s="227">
        <f>'VPS1'!C27</f>
        <v>0</v>
      </c>
      <c r="D26" s="94">
        <f>'VPS1'!D27</f>
        <v>0</v>
      </c>
      <c r="E26" s="94">
        <f>'VPS1'!E27</f>
        <v>0</v>
      </c>
      <c r="F26" s="95">
        <f>'VPS1'!J27</f>
        <v>0</v>
      </c>
      <c r="G26" s="95">
        <f>'VPS1'!I27</f>
        <v>0</v>
      </c>
      <c r="H26" s="343"/>
      <c r="I26" s="343"/>
      <c r="J26" s="355"/>
      <c r="K26" s="343"/>
      <c r="L26" s="343"/>
      <c r="M26" s="343"/>
      <c r="N26" s="343"/>
      <c r="O26" s="343"/>
      <c r="P26" s="343"/>
      <c r="Q26" s="343"/>
    </row>
    <row r="27" spans="2:17" x14ac:dyDescent="0.35">
      <c r="B27" s="13" t="s">
        <v>47</v>
      </c>
      <c r="C27" s="227">
        <f>'VPS1'!C28</f>
        <v>0</v>
      </c>
      <c r="D27" s="94">
        <f>'VPS1'!D28</f>
        <v>0</v>
      </c>
      <c r="E27" s="94">
        <f>'VPS1'!E28</f>
        <v>0</v>
      </c>
      <c r="F27" s="95">
        <f>'VPS1'!J28</f>
        <v>0</v>
      </c>
      <c r="G27" s="95">
        <f>'VPS1'!I28</f>
        <v>0</v>
      </c>
      <c r="H27" s="343"/>
      <c r="I27" s="343"/>
      <c r="J27" s="355"/>
      <c r="K27" s="343"/>
      <c r="L27" s="343"/>
      <c r="M27" s="343"/>
      <c r="N27" s="343"/>
      <c r="O27" s="343"/>
      <c r="P27" s="343"/>
      <c r="Q27" s="343"/>
    </row>
    <row r="28" spans="2:17" x14ac:dyDescent="0.35">
      <c r="B28" s="13" t="s">
        <v>48</v>
      </c>
      <c r="C28" s="227">
        <f>'VPS1'!C29</f>
        <v>0</v>
      </c>
      <c r="D28" s="94">
        <f>'VPS1'!D29</f>
        <v>0</v>
      </c>
      <c r="E28" s="94">
        <f>'VPS1'!E29</f>
        <v>0</v>
      </c>
      <c r="F28" s="95">
        <f>'VPS1'!J29</f>
        <v>0</v>
      </c>
      <c r="G28" s="95">
        <f>'VPS1'!I29</f>
        <v>0</v>
      </c>
      <c r="H28" s="343"/>
      <c r="I28" s="343"/>
      <c r="J28" s="355"/>
      <c r="K28" s="343"/>
      <c r="L28" s="343"/>
      <c r="M28" s="343"/>
      <c r="N28" s="343"/>
      <c r="O28" s="343"/>
      <c r="P28" s="343"/>
      <c r="Q28" s="343"/>
    </row>
    <row r="31" spans="2:17" x14ac:dyDescent="0.35">
      <c r="B31" s="32"/>
      <c r="C31" s="32"/>
      <c r="D31" s="34" t="s">
        <v>91</v>
      </c>
    </row>
    <row r="32" spans="2:17" ht="29" x14ac:dyDescent="0.35">
      <c r="B32" s="35" t="s">
        <v>85</v>
      </c>
      <c r="C32" s="35"/>
      <c r="D32" s="33" t="s">
        <v>688</v>
      </c>
    </row>
    <row r="33" spans="2:4" ht="43.5" x14ac:dyDescent="0.35">
      <c r="B33" s="366" t="s">
        <v>690</v>
      </c>
      <c r="C33" s="32"/>
      <c r="D33" s="33" t="s">
        <v>691</v>
      </c>
    </row>
  </sheetData>
  <phoneticPr fontId="19" type="noConversion"/>
  <pageMargins left="0.7" right="0.7" top="0.75" bottom="0.75" header="0.3" footer="0.3"/>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E11" sqref="E11"/>
    </sheetView>
  </sheetViews>
  <sheetFormatPr defaultRowHeight="14.5" x14ac:dyDescent="0.35"/>
  <cols>
    <col min="1" max="1" width="13.453125" customWidth="1"/>
    <col min="2" max="2" width="19.26953125" customWidth="1"/>
    <col min="3" max="9" width="11" customWidth="1"/>
    <col min="10" max="10" width="21.7265625" customWidth="1"/>
  </cols>
  <sheetData>
    <row r="1" spans="1:10" ht="18.5" x14ac:dyDescent="0.35">
      <c r="A1" s="41"/>
      <c r="B1" s="1" t="s">
        <v>667</v>
      </c>
    </row>
    <row r="2" spans="1:10" x14ac:dyDescent="0.35">
      <c r="A2" s="323" t="s">
        <v>611</v>
      </c>
      <c r="B2" t="s">
        <v>612</v>
      </c>
    </row>
    <row r="3" spans="1:10" x14ac:dyDescent="0.35">
      <c r="A3" s="323" t="s">
        <v>613</v>
      </c>
      <c r="B3" t="s">
        <v>614</v>
      </c>
    </row>
    <row r="6" spans="1:10" x14ac:dyDescent="0.35">
      <c r="B6" s="5">
        <v>1</v>
      </c>
      <c r="C6" s="5">
        <v>2</v>
      </c>
      <c r="D6" s="5">
        <v>3</v>
      </c>
      <c r="E6" s="42">
        <v>4</v>
      </c>
      <c r="F6" s="42">
        <v>5</v>
      </c>
      <c r="G6" s="42">
        <v>6</v>
      </c>
      <c r="H6" s="42">
        <v>7</v>
      </c>
      <c r="I6" s="42">
        <v>8</v>
      </c>
      <c r="J6" s="42">
        <v>9</v>
      </c>
    </row>
    <row r="7" spans="1:10" ht="24.65" customHeight="1" x14ac:dyDescent="0.35">
      <c r="B7" s="44" t="s">
        <v>668</v>
      </c>
      <c r="C7" s="44">
        <v>2024</v>
      </c>
      <c r="D7" s="44">
        <v>2025</v>
      </c>
      <c r="E7" s="45">
        <v>2026</v>
      </c>
      <c r="F7" s="44">
        <v>2027</v>
      </c>
      <c r="G7" s="44">
        <v>2028</v>
      </c>
      <c r="H7" s="45">
        <v>2029</v>
      </c>
      <c r="I7" s="44" t="s">
        <v>90</v>
      </c>
      <c r="J7" s="340" t="s">
        <v>444</v>
      </c>
    </row>
    <row r="8" spans="1:10" ht="24.65" customHeight="1" x14ac:dyDescent="0.35">
      <c r="B8" s="339" t="s">
        <v>466</v>
      </c>
      <c r="C8" s="344"/>
      <c r="D8" s="345"/>
      <c r="E8" s="346"/>
      <c r="F8" s="346"/>
      <c r="G8" s="347"/>
      <c r="H8" s="347"/>
      <c r="I8" s="348">
        <f>SUM(C8:H8)</f>
        <v>0</v>
      </c>
      <c r="J8" s="311" t="str">
        <f>IF(I8='VPS2'!H8,"Gerai","Klaida, nesutampa su VPS2 suma")</f>
        <v>Gerai</v>
      </c>
    </row>
    <row r="9" spans="1:10" ht="24.65" customHeight="1" x14ac:dyDescent="0.35">
      <c r="B9" s="339" t="s">
        <v>467</v>
      </c>
      <c r="C9" s="344"/>
      <c r="D9" s="345"/>
      <c r="E9" s="346"/>
      <c r="F9" s="346"/>
      <c r="G9" s="347"/>
      <c r="H9" s="347"/>
      <c r="I9" s="348">
        <f t="shared" ref="I9:I14" si="0">SUM(C9:H9)</f>
        <v>0</v>
      </c>
      <c r="J9" s="311" t="str">
        <f>IF(I9='VPS2'!I8,"Gerai","Klaida, nesutampa su VPS2 suma")</f>
        <v>Gerai</v>
      </c>
    </row>
    <row r="10" spans="1:10" ht="24.65" customHeight="1" x14ac:dyDescent="0.35">
      <c r="B10" s="339" t="s">
        <v>86</v>
      </c>
      <c r="C10" s="349"/>
      <c r="D10" s="350"/>
      <c r="E10" s="351">
        <v>14</v>
      </c>
      <c r="F10" s="351">
        <v>0.5</v>
      </c>
      <c r="G10" s="352"/>
      <c r="H10" s="352"/>
      <c r="I10" s="353">
        <f t="shared" si="0"/>
        <v>14.5</v>
      </c>
      <c r="J10" s="311" t="str">
        <f>IF(I10='VPS2'!J8,"Gerai","Klaida, nesutampa su VPS2 suma")</f>
        <v>Gerai</v>
      </c>
    </row>
    <row r="11" spans="1:10" ht="24.65" customHeight="1" x14ac:dyDescent="0.35">
      <c r="B11" s="339" t="s">
        <v>468</v>
      </c>
      <c r="C11" s="344"/>
      <c r="D11" s="345"/>
      <c r="E11" s="346">
        <v>1</v>
      </c>
      <c r="F11" s="346">
        <v>3</v>
      </c>
      <c r="G11" s="347"/>
      <c r="H11" s="347"/>
      <c r="I11" s="348">
        <f t="shared" si="0"/>
        <v>4</v>
      </c>
      <c r="J11" s="311" t="str">
        <f>IF(I11='VPS2'!K8,"Gerai","Klaida, nesutampa su VPS2 suma")</f>
        <v>Gerai</v>
      </c>
    </row>
    <row r="12" spans="1:10" ht="24.65" customHeight="1" x14ac:dyDescent="0.35">
      <c r="B12" s="339" t="s">
        <v>469</v>
      </c>
      <c r="C12" s="344"/>
      <c r="D12" s="345"/>
      <c r="E12" s="346"/>
      <c r="F12" s="346">
        <v>4</v>
      </c>
      <c r="G12" s="347"/>
      <c r="H12" s="347"/>
      <c r="I12" s="348">
        <f t="shared" si="0"/>
        <v>4</v>
      </c>
      <c r="J12" s="311" t="str">
        <f>IF(I12='VPS2'!L8,"Gerai","Klaida, nesutampa su VPS2 suma")</f>
        <v>Gerai</v>
      </c>
    </row>
    <row r="13" spans="1:10" ht="24.65" customHeight="1" x14ac:dyDescent="0.35">
      <c r="B13" s="339" t="s">
        <v>87</v>
      </c>
      <c r="C13" s="344"/>
      <c r="D13" s="345"/>
      <c r="E13" s="346">
        <v>1950</v>
      </c>
      <c r="F13" s="346">
        <v>50</v>
      </c>
      <c r="G13" s="347"/>
      <c r="H13" s="347"/>
      <c r="I13" s="348">
        <f t="shared" si="0"/>
        <v>2000</v>
      </c>
      <c r="J13" s="311" t="str">
        <f>IF(I13='VPS2'!M8,"Gerai","Klaida, nesutampa su VPS2 suma")</f>
        <v>Gerai</v>
      </c>
    </row>
    <row r="14" spans="1:10" ht="24.65" customHeight="1" x14ac:dyDescent="0.35">
      <c r="B14" s="339" t="s">
        <v>470</v>
      </c>
      <c r="C14" s="344"/>
      <c r="D14" s="345"/>
      <c r="E14" s="346">
        <v>60</v>
      </c>
      <c r="F14" s="346">
        <v>10</v>
      </c>
      <c r="G14" s="347"/>
      <c r="H14" s="347"/>
      <c r="I14" s="348">
        <f t="shared" si="0"/>
        <v>70</v>
      </c>
      <c r="J14" s="311" t="str">
        <f>IF(I14='VPS2'!N8,"Gerai","Klaida, nesutampa su VPS2 suma")</f>
        <v>Gerai</v>
      </c>
    </row>
    <row r="17" spans="2:6" x14ac:dyDescent="0.35">
      <c r="B17" s="32"/>
      <c r="C17" s="469" t="s">
        <v>669</v>
      </c>
      <c r="D17" s="469"/>
      <c r="E17" s="469"/>
      <c r="F17" s="469"/>
    </row>
    <row r="18" spans="2:6" ht="52.15" customHeight="1" x14ac:dyDescent="0.35">
      <c r="B18" s="35">
        <v>1</v>
      </c>
      <c r="C18" s="470" t="s">
        <v>670</v>
      </c>
      <c r="D18" s="470"/>
      <c r="E18" s="470"/>
      <c r="F18" s="470"/>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workbookViewId="0">
      <selection activeCell="E8" sqref="E8"/>
    </sheetView>
  </sheetViews>
  <sheetFormatPr defaultColWidth="8.81640625" defaultRowHeight="14.5" x14ac:dyDescent="0.35"/>
  <cols>
    <col min="1" max="1" width="14" style="56" customWidth="1"/>
    <col min="2" max="2" width="25" style="56" customWidth="1"/>
    <col min="3" max="5" width="13.1796875" style="56" customWidth="1"/>
    <col min="6" max="8" width="16.453125" style="56" customWidth="1"/>
    <col min="9" max="16384" width="8.81640625" style="56"/>
  </cols>
  <sheetData>
    <row r="1" spans="1:8" ht="18.5" x14ac:dyDescent="0.35">
      <c r="A1" s="59"/>
      <c r="B1" s="471" t="s">
        <v>92</v>
      </c>
      <c r="C1" s="471"/>
      <c r="D1" s="471"/>
      <c r="E1" s="471"/>
      <c r="F1" s="471"/>
      <c r="G1" s="471"/>
      <c r="H1" s="471"/>
    </row>
    <row r="2" spans="1:8" ht="14.5" customHeight="1" x14ac:dyDescent="0.35">
      <c r="A2" s="59"/>
      <c r="B2" s="319"/>
      <c r="C2" s="319"/>
      <c r="D2" s="319"/>
      <c r="E2" s="319"/>
      <c r="F2" s="319"/>
      <c r="G2" s="319"/>
      <c r="H2" s="319"/>
    </row>
    <row r="3" spans="1:8" ht="14.5" customHeight="1" x14ac:dyDescent="0.35">
      <c r="A3" s="324" t="s">
        <v>611</v>
      </c>
      <c r="B3" s="321" t="s">
        <v>616</v>
      </c>
      <c r="C3" s="319"/>
      <c r="D3" s="319"/>
      <c r="E3" s="319"/>
      <c r="F3" s="319"/>
      <c r="G3" s="319"/>
      <c r="H3" s="319"/>
    </row>
    <row r="4" spans="1:8" ht="14.5" customHeight="1" x14ac:dyDescent="0.35">
      <c r="A4" s="324" t="s">
        <v>613</v>
      </c>
      <c r="B4" s="322" t="s">
        <v>617</v>
      </c>
      <c r="C4" s="57"/>
      <c r="D4" s="57"/>
      <c r="E4" s="57"/>
      <c r="F4" s="57"/>
      <c r="G4" s="57"/>
      <c r="H4" s="57"/>
    </row>
    <row r="5" spans="1:8" ht="14.5" customHeight="1" x14ac:dyDescent="0.35">
      <c r="A5" s="58"/>
      <c r="B5" s="58"/>
      <c r="C5" s="58"/>
      <c r="D5" s="58"/>
      <c r="E5" s="58"/>
      <c r="F5" s="58"/>
      <c r="G5" s="58"/>
      <c r="H5" s="58"/>
    </row>
    <row r="6" spans="1:8" ht="48.65" customHeight="1" x14ac:dyDescent="0.35">
      <c r="A6" s="60" t="s">
        <v>93</v>
      </c>
      <c r="B6" s="60" t="s">
        <v>94</v>
      </c>
      <c r="C6" s="60" t="s">
        <v>95</v>
      </c>
      <c r="D6" s="60" t="s">
        <v>96</v>
      </c>
      <c r="E6" s="60" t="s">
        <v>97</v>
      </c>
      <c r="F6" s="60" t="s">
        <v>98</v>
      </c>
      <c r="G6" s="60" t="s">
        <v>99</v>
      </c>
      <c r="H6" s="60" t="s">
        <v>100</v>
      </c>
    </row>
    <row r="7" spans="1:8" ht="152.5" customHeight="1" x14ac:dyDescent="0.35">
      <c r="A7" s="61" t="s">
        <v>101</v>
      </c>
      <c r="B7" s="61" t="s">
        <v>102</v>
      </c>
      <c r="C7" s="61" t="s">
        <v>516</v>
      </c>
      <c r="D7" s="61" t="s">
        <v>516</v>
      </c>
      <c r="E7" s="61" t="s">
        <v>517</v>
      </c>
      <c r="F7" s="61" t="s">
        <v>103</v>
      </c>
      <c r="G7" s="61" t="s">
        <v>103</v>
      </c>
      <c r="H7" s="61" t="s">
        <v>103</v>
      </c>
    </row>
    <row r="8" spans="1:8" x14ac:dyDescent="0.35">
      <c r="A8" s="62" t="s">
        <v>90</v>
      </c>
      <c r="B8" s="62"/>
      <c r="C8" s="62"/>
      <c r="D8" s="62"/>
      <c r="E8" s="62">
        <f>SUM(E9:E38)</f>
        <v>22</v>
      </c>
      <c r="F8" s="63"/>
      <c r="G8" s="62"/>
      <c r="H8" s="62"/>
    </row>
    <row r="9" spans="1:8" x14ac:dyDescent="0.35">
      <c r="A9" s="11" t="str">
        <f>IF(F9&gt;0,'VPS1'!C10,0)</f>
        <v>MAZE</v>
      </c>
      <c r="B9" s="64" t="s">
        <v>104</v>
      </c>
      <c r="C9" s="65">
        <v>45488</v>
      </c>
      <c r="D9" s="65">
        <v>45548</v>
      </c>
      <c r="E9" s="30">
        <v>3</v>
      </c>
      <c r="F9" s="66">
        <f>D9-C9</f>
        <v>60</v>
      </c>
      <c r="G9" s="64">
        <f>YEAR(C9)</f>
        <v>2024</v>
      </c>
      <c r="H9" s="64">
        <f>YEAR(D9)</f>
        <v>2024</v>
      </c>
    </row>
    <row r="10" spans="1:8" x14ac:dyDescent="0.35">
      <c r="A10" s="11" t="str">
        <f>IF(F10&gt;0,'VPS1'!C11,0)</f>
        <v>MAZE</v>
      </c>
      <c r="B10" s="64" t="s">
        <v>105</v>
      </c>
      <c r="C10" s="65">
        <v>45579</v>
      </c>
      <c r="D10" s="65">
        <v>45615</v>
      </c>
      <c r="E10" s="30">
        <v>3</v>
      </c>
      <c r="F10" s="66">
        <f t="shared" ref="F10:F38" si="0">D10-C10</f>
        <v>36</v>
      </c>
      <c r="G10" s="64">
        <f t="shared" ref="G10:H38" si="1">YEAR(C10)</f>
        <v>2024</v>
      </c>
      <c r="H10" s="64">
        <f t="shared" si="1"/>
        <v>2024</v>
      </c>
    </row>
    <row r="11" spans="1:8" x14ac:dyDescent="0.35">
      <c r="A11" s="11" t="s">
        <v>365</v>
      </c>
      <c r="B11" s="64" t="s">
        <v>106</v>
      </c>
      <c r="C11" s="391">
        <v>45681</v>
      </c>
      <c r="D11" s="391">
        <v>45740</v>
      </c>
      <c r="E11" s="392">
        <v>8</v>
      </c>
      <c r="F11" s="66">
        <f t="shared" si="0"/>
        <v>59</v>
      </c>
      <c r="G11" s="64">
        <f t="shared" si="1"/>
        <v>2025</v>
      </c>
      <c r="H11" s="64">
        <f t="shared" si="1"/>
        <v>2025</v>
      </c>
    </row>
    <row r="12" spans="1:8" x14ac:dyDescent="0.35">
      <c r="A12" s="11" t="s">
        <v>365</v>
      </c>
      <c r="B12" s="64" t="s">
        <v>107</v>
      </c>
      <c r="C12" s="391">
        <v>45699</v>
      </c>
      <c r="D12" s="391">
        <v>45755</v>
      </c>
      <c r="E12" s="392">
        <v>1</v>
      </c>
      <c r="F12" s="66">
        <f t="shared" si="0"/>
        <v>56</v>
      </c>
      <c r="G12" s="64">
        <f t="shared" si="1"/>
        <v>2025</v>
      </c>
      <c r="H12" s="64">
        <f t="shared" si="1"/>
        <v>2025</v>
      </c>
    </row>
    <row r="13" spans="1:8" x14ac:dyDescent="0.35">
      <c r="A13" s="11" t="s">
        <v>365</v>
      </c>
      <c r="B13" s="64" t="s">
        <v>108</v>
      </c>
      <c r="C13" s="391">
        <v>45703</v>
      </c>
      <c r="D13" s="391">
        <v>45762</v>
      </c>
      <c r="E13" s="392">
        <v>2</v>
      </c>
      <c r="F13" s="66">
        <f t="shared" si="0"/>
        <v>59</v>
      </c>
      <c r="G13" s="64">
        <f t="shared" si="1"/>
        <v>2025</v>
      </c>
      <c r="H13" s="64">
        <f t="shared" si="1"/>
        <v>2025</v>
      </c>
    </row>
    <row r="14" spans="1:8" x14ac:dyDescent="0.35">
      <c r="A14" s="11" t="s">
        <v>365</v>
      </c>
      <c r="B14" s="64" t="s">
        <v>109</v>
      </c>
      <c r="C14" s="391">
        <v>45863</v>
      </c>
      <c r="D14" s="391">
        <v>45925</v>
      </c>
      <c r="E14" s="392">
        <v>0</v>
      </c>
      <c r="F14" s="66">
        <f t="shared" si="0"/>
        <v>62</v>
      </c>
      <c r="G14" s="64">
        <f t="shared" si="1"/>
        <v>2025</v>
      </c>
      <c r="H14" s="64">
        <f t="shared" si="1"/>
        <v>2025</v>
      </c>
    </row>
    <row r="15" spans="1:8" x14ac:dyDescent="0.35">
      <c r="A15" s="11" t="s">
        <v>365</v>
      </c>
      <c r="B15" s="64" t="s">
        <v>110</v>
      </c>
      <c r="C15" s="391">
        <v>45968</v>
      </c>
      <c r="D15" s="391">
        <v>45999</v>
      </c>
      <c r="E15" s="392">
        <v>1</v>
      </c>
      <c r="F15" s="66">
        <f t="shared" si="0"/>
        <v>31</v>
      </c>
      <c r="G15" s="64">
        <f t="shared" si="1"/>
        <v>2025</v>
      </c>
      <c r="H15" s="64">
        <f t="shared" si="1"/>
        <v>2025</v>
      </c>
    </row>
    <row r="16" spans="1:8" x14ac:dyDescent="0.35">
      <c r="A16" s="11" t="s">
        <v>365</v>
      </c>
      <c r="B16" s="64" t="s">
        <v>111</v>
      </c>
      <c r="C16" s="391">
        <v>45973</v>
      </c>
      <c r="D16" s="391">
        <v>46022</v>
      </c>
      <c r="E16" s="392">
        <v>4</v>
      </c>
      <c r="F16" s="66">
        <f t="shared" si="0"/>
        <v>49</v>
      </c>
      <c r="G16" s="64">
        <f t="shared" si="1"/>
        <v>2025</v>
      </c>
      <c r="H16" s="64">
        <f t="shared" si="1"/>
        <v>2025</v>
      </c>
    </row>
    <row r="17" spans="1:8" x14ac:dyDescent="0.35">
      <c r="A17" s="11">
        <f>IF(F17&gt;0,'VPS1'!C18,0)</f>
        <v>0</v>
      </c>
      <c r="B17" s="64" t="s">
        <v>112</v>
      </c>
      <c r="C17" s="65"/>
      <c r="D17" s="65"/>
      <c r="E17" s="30"/>
      <c r="F17" s="66">
        <f t="shared" si="0"/>
        <v>0</v>
      </c>
      <c r="G17" s="64">
        <f t="shared" si="1"/>
        <v>1900</v>
      </c>
      <c r="H17" s="64">
        <f t="shared" si="1"/>
        <v>1900</v>
      </c>
    </row>
    <row r="18" spans="1:8" x14ac:dyDescent="0.35">
      <c r="A18" s="11">
        <f>IF(F18&gt;0,'VPS1'!C19,0)</f>
        <v>0</v>
      </c>
      <c r="B18" s="64" t="s">
        <v>113</v>
      </c>
      <c r="C18" s="65"/>
      <c r="D18" s="65"/>
      <c r="E18" s="30"/>
      <c r="F18" s="66">
        <f t="shared" si="0"/>
        <v>0</v>
      </c>
      <c r="G18" s="64">
        <f t="shared" si="1"/>
        <v>1900</v>
      </c>
      <c r="H18" s="64">
        <f t="shared" si="1"/>
        <v>1900</v>
      </c>
    </row>
    <row r="19" spans="1:8" x14ac:dyDescent="0.35">
      <c r="A19" s="11">
        <f>IF(F19&gt;0,'VPS1'!C20,0)</f>
        <v>0</v>
      </c>
      <c r="B19" s="64" t="s">
        <v>114</v>
      </c>
      <c r="C19" s="65"/>
      <c r="D19" s="65"/>
      <c r="E19" s="30"/>
      <c r="F19" s="66">
        <f t="shared" si="0"/>
        <v>0</v>
      </c>
      <c r="G19" s="64">
        <f t="shared" si="1"/>
        <v>1900</v>
      </c>
      <c r="H19" s="64">
        <f t="shared" si="1"/>
        <v>1900</v>
      </c>
    </row>
    <row r="20" spans="1:8" x14ac:dyDescent="0.35">
      <c r="A20" s="11">
        <f>IF(F20&gt;0,'VPS1'!C21,0)</f>
        <v>0</v>
      </c>
      <c r="B20" s="64" t="s">
        <v>115</v>
      </c>
      <c r="C20" s="65"/>
      <c r="D20" s="65"/>
      <c r="E20" s="30"/>
      <c r="F20" s="66">
        <f t="shared" si="0"/>
        <v>0</v>
      </c>
      <c r="G20" s="64">
        <f t="shared" si="1"/>
        <v>1900</v>
      </c>
      <c r="H20" s="64">
        <f t="shared" si="1"/>
        <v>1900</v>
      </c>
    </row>
    <row r="21" spans="1:8" x14ac:dyDescent="0.35">
      <c r="A21" s="11">
        <f>IF(F21&gt;0,'VPS1'!C22,0)</f>
        <v>0</v>
      </c>
      <c r="B21" s="64" t="s">
        <v>116</v>
      </c>
      <c r="C21" s="65"/>
      <c r="D21" s="65"/>
      <c r="E21" s="30"/>
      <c r="F21" s="66">
        <f t="shared" si="0"/>
        <v>0</v>
      </c>
      <c r="G21" s="64">
        <f t="shared" si="1"/>
        <v>1900</v>
      </c>
      <c r="H21" s="64">
        <f t="shared" si="1"/>
        <v>1900</v>
      </c>
    </row>
    <row r="22" spans="1:8" x14ac:dyDescent="0.35">
      <c r="A22" s="11">
        <f>IF(F22&gt;0,'VPS1'!C23,0)</f>
        <v>0</v>
      </c>
      <c r="B22" s="64" t="s">
        <v>117</v>
      </c>
      <c r="C22" s="65"/>
      <c r="D22" s="65"/>
      <c r="E22" s="30"/>
      <c r="F22" s="66">
        <f t="shared" si="0"/>
        <v>0</v>
      </c>
      <c r="G22" s="64">
        <f t="shared" si="1"/>
        <v>1900</v>
      </c>
      <c r="H22" s="64">
        <f t="shared" si="1"/>
        <v>1900</v>
      </c>
    </row>
    <row r="23" spans="1:8" x14ac:dyDescent="0.35">
      <c r="A23" s="11">
        <f>IF(F23&gt;0,'VPS1'!C24,0)</f>
        <v>0</v>
      </c>
      <c r="B23" s="64" t="s">
        <v>118</v>
      </c>
      <c r="C23" s="65"/>
      <c r="D23" s="65"/>
      <c r="E23" s="30"/>
      <c r="F23" s="66">
        <f t="shared" si="0"/>
        <v>0</v>
      </c>
      <c r="G23" s="64">
        <f t="shared" si="1"/>
        <v>1900</v>
      </c>
      <c r="H23" s="64">
        <f t="shared" si="1"/>
        <v>1900</v>
      </c>
    </row>
    <row r="24" spans="1:8" x14ac:dyDescent="0.35">
      <c r="A24" s="11">
        <f>IF(F24&gt;0,'VPS1'!C25,0)</f>
        <v>0</v>
      </c>
      <c r="B24" s="64" t="s">
        <v>119</v>
      </c>
      <c r="C24" s="65"/>
      <c r="D24" s="65"/>
      <c r="E24" s="30"/>
      <c r="F24" s="66">
        <f t="shared" si="0"/>
        <v>0</v>
      </c>
      <c r="G24" s="64">
        <f t="shared" si="1"/>
        <v>1900</v>
      </c>
      <c r="H24" s="64">
        <f t="shared" si="1"/>
        <v>1900</v>
      </c>
    </row>
    <row r="25" spans="1:8" x14ac:dyDescent="0.35">
      <c r="A25" s="11">
        <f>IF(F25&gt;0,'VPS1'!C26,0)</f>
        <v>0</v>
      </c>
      <c r="B25" s="64" t="s">
        <v>120</v>
      </c>
      <c r="C25" s="65"/>
      <c r="D25" s="65"/>
      <c r="E25" s="30"/>
      <c r="F25" s="66">
        <f t="shared" si="0"/>
        <v>0</v>
      </c>
      <c r="G25" s="64">
        <f t="shared" si="1"/>
        <v>1900</v>
      </c>
      <c r="H25" s="64">
        <f t="shared" si="1"/>
        <v>1900</v>
      </c>
    </row>
    <row r="26" spans="1:8" x14ac:dyDescent="0.35">
      <c r="A26" s="11">
        <f>IF(F26&gt;0,'VPS1'!C27,0)</f>
        <v>0</v>
      </c>
      <c r="B26" s="64" t="s">
        <v>121</v>
      </c>
      <c r="C26" s="65"/>
      <c r="D26" s="65"/>
      <c r="E26" s="30"/>
      <c r="F26" s="66">
        <f t="shared" si="0"/>
        <v>0</v>
      </c>
      <c r="G26" s="64">
        <f t="shared" si="1"/>
        <v>1900</v>
      </c>
      <c r="H26" s="64">
        <f t="shared" si="1"/>
        <v>1900</v>
      </c>
    </row>
    <row r="27" spans="1:8" x14ac:dyDescent="0.35">
      <c r="A27" s="11">
        <f>IF(F27&gt;0,'VPS1'!C28,0)</f>
        <v>0</v>
      </c>
      <c r="B27" s="64" t="s">
        <v>122</v>
      </c>
      <c r="C27" s="65"/>
      <c r="D27" s="65"/>
      <c r="E27" s="30"/>
      <c r="F27" s="66">
        <f t="shared" si="0"/>
        <v>0</v>
      </c>
      <c r="G27" s="64">
        <f t="shared" si="1"/>
        <v>1900</v>
      </c>
      <c r="H27" s="64">
        <f t="shared" si="1"/>
        <v>1900</v>
      </c>
    </row>
    <row r="28" spans="1:8" x14ac:dyDescent="0.35">
      <c r="A28" s="11">
        <f>IF(F28&gt;0,'VPS1'!C29,0)</f>
        <v>0</v>
      </c>
      <c r="B28" s="64" t="s">
        <v>123</v>
      </c>
      <c r="C28" s="65"/>
      <c r="D28" s="65"/>
      <c r="E28" s="30"/>
      <c r="F28" s="66">
        <f t="shared" si="0"/>
        <v>0</v>
      </c>
      <c r="G28" s="64">
        <f t="shared" si="1"/>
        <v>1900</v>
      </c>
      <c r="H28" s="64">
        <f t="shared" si="1"/>
        <v>1900</v>
      </c>
    </row>
    <row r="29" spans="1:8" x14ac:dyDescent="0.35">
      <c r="A29" s="11">
        <f>IF(F29&gt;0,'VPS1'!C30,0)</f>
        <v>0</v>
      </c>
      <c r="B29" s="64" t="s">
        <v>124</v>
      </c>
      <c r="C29" s="65"/>
      <c r="D29" s="65"/>
      <c r="E29" s="30"/>
      <c r="F29" s="66">
        <f t="shared" si="0"/>
        <v>0</v>
      </c>
      <c r="G29" s="64">
        <f t="shared" si="1"/>
        <v>1900</v>
      </c>
      <c r="H29" s="64">
        <f t="shared" si="1"/>
        <v>1900</v>
      </c>
    </row>
    <row r="30" spans="1:8" x14ac:dyDescent="0.35">
      <c r="A30" s="11">
        <f>IF(F30&gt;0,'VPS1'!C31,0)</f>
        <v>0</v>
      </c>
      <c r="B30" s="64" t="s">
        <v>125</v>
      </c>
      <c r="C30" s="65"/>
      <c r="D30" s="65"/>
      <c r="E30" s="30"/>
      <c r="F30" s="66">
        <f t="shared" si="0"/>
        <v>0</v>
      </c>
      <c r="G30" s="64">
        <f t="shared" si="1"/>
        <v>1900</v>
      </c>
      <c r="H30" s="64">
        <f t="shared" si="1"/>
        <v>1900</v>
      </c>
    </row>
    <row r="31" spans="1:8" x14ac:dyDescent="0.35">
      <c r="A31" s="11">
        <f>IF(F31&gt;0,'VPS1'!C32,0)</f>
        <v>0</v>
      </c>
      <c r="B31" s="64" t="s">
        <v>126</v>
      </c>
      <c r="C31" s="65"/>
      <c r="D31" s="65"/>
      <c r="E31" s="30"/>
      <c r="F31" s="66">
        <f t="shared" si="0"/>
        <v>0</v>
      </c>
      <c r="G31" s="64">
        <f t="shared" si="1"/>
        <v>1900</v>
      </c>
      <c r="H31" s="64">
        <f t="shared" si="1"/>
        <v>1900</v>
      </c>
    </row>
    <row r="32" spans="1:8" x14ac:dyDescent="0.35">
      <c r="A32" s="11">
        <f>IF(F32&gt;0,'VPS1'!C33,0)</f>
        <v>0</v>
      </c>
      <c r="B32" s="64" t="s">
        <v>127</v>
      </c>
      <c r="C32" s="65"/>
      <c r="D32" s="65"/>
      <c r="E32" s="30"/>
      <c r="F32" s="66">
        <f t="shared" si="0"/>
        <v>0</v>
      </c>
      <c r="G32" s="64">
        <f t="shared" si="1"/>
        <v>1900</v>
      </c>
      <c r="H32" s="64">
        <f t="shared" si="1"/>
        <v>1900</v>
      </c>
    </row>
    <row r="33" spans="1:8" x14ac:dyDescent="0.35">
      <c r="A33" s="11">
        <f>IF(F33&gt;0,'VPS1'!C34,0)</f>
        <v>0</v>
      </c>
      <c r="B33" s="64" t="s">
        <v>128</v>
      </c>
      <c r="C33" s="65"/>
      <c r="D33" s="65"/>
      <c r="E33" s="30"/>
      <c r="F33" s="66">
        <f t="shared" si="0"/>
        <v>0</v>
      </c>
      <c r="G33" s="64">
        <f t="shared" si="1"/>
        <v>1900</v>
      </c>
      <c r="H33" s="64">
        <f t="shared" si="1"/>
        <v>1900</v>
      </c>
    </row>
    <row r="34" spans="1:8" x14ac:dyDescent="0.35">
      <c r="A34" s="11">
        <f>IF(F34&gt;0,'VPS1'!C35,0)</f>
        <v>0</v>
      </c>
      <c r="B34" s="64" t="s">
        <v>129</v>
      </c>
      <c r="C34" s="65"/>
      <c r="D34" s="65"/>
      <c r="E34" s="30"/>
      <c r="F34" s="66">
        <f t="shared" si="0"/>
        <v>0</v>
      </c>
      <c r="G34" s="64">
        <f t="shared" si="1"/>
        <v>1900</v>
      </c>
      <c r="H34" s="64">
        <f t="shared" si="1"/>
        <v>1900</v>
      </c>
    </row>
    <row r="35" spans="1:8" x14ac:dyDescent="0.35">
      <c r="A35" s="11">
        <f>IF(F35&gt;0,'VPS1'!C36,0)</f>
        <v>0</v>
      </c>
      <c r="B35" s="64" t="s">
        <v>130</v>
      </c>
      <c r="C35" s="65"/>
      <c r="D35" s="65"/>
      <c r="E35" s="30"/>
      <c r="F35" s="66">
        <f t="shared" si="0"/>
        <v>0</v>
      </c>
      <c r="G35" s="64">
        <f t="shared" si="1"/>
        <v>1900</v>
      </c>
      <c r="H35" s="64">
        <f t="shared" si="1"/>
        <v>1900</v>
      </c>
    </row>
    <row r="36" spans="1:8" x14ac:dyDescent="0.35">
      <c r="A36" s="11">
        <f>IF(F36&gt;0,'VPS1'!C37,0)</f>
        <v>0</v>
      </c>
      <c r="B36" s="64" t="s">
        <v>131</v>
      </c>
      <c r="C36" s="65"/>
      <c r="D36" s="65"/>
      <c r="E36" s="30"/>
      <c r="F36" s="66">
        <f t="shared" si="0"/>
        <v>0</v>
      </c>
      <c r="G36" s="64">
        <f t="shared" si="1"/>
        <v>1900</v>
      </c>
      <c r="H36" s="64">
        <f t="shared" si="1"/>
        <v>1900</v>
      </c>
    </row>
    <row r="37" spans="1:8" x14ac:dyDescent="0.35">
      <c r="A37" s="11">
        <f>IF(F37&gt;0,'VPS1'!C38,0)</f>
        <v>0</v>
      </c>
      <c r="B37" s="64" t="s">
        <v>132</v>
      </c>
      <c r="C37" s="65"/>
      <c r="D37" s="65"/>
      <c r="E37" s="30"/>
      <c r="F37" s="66">
        <f t="shared" si="0"/>
        <v>0</v>
      </c>
      <c r="G37" s="64">
        <f t="shared" si="1"/>
        <v>1900</v>
      </c>
      <c r="H37" s="64">
        <f t="shared" si="1"/>
        <v>1900</v>
      </c>
    </row>
    <row r="38" spans="1:8" x14ac:dyDescent="0.35">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J5" zoomScale="85" zoomScaleNormal="85" workbookViewId="0">
      <selection activeCell="R12" sqref="R12"/>
    </sheetView>
  </sheetViews>
  <sheetFormatPr defaultColWidth="8.7265625" defaultRowHeight="14.5" x14ac:dyDescent="0.35"/>
  <cols>
    <col min="1" max="1" width="13.26953125" style="84" customWidth="1"/>
    <col min="2" max="3" width="16.26953125" style="90" customWidth="1"/>
    <col min="4" max="4" width="40" style="91" customWidth="1"/>
    <col min="5" max="6" width="26.54296875" style="84" customWidth="1"/>
    <col min="7" max="7" width="24" style="84" customWidth="1"/>
    <col min="8" max="8" width="10.7265625" style="91" customWidth="1"/>
    <col min="9" max="10" width="16.54296875" style="84" customWidth="1"/>
    <col min="11" max="11" width="13.26953125" style="84" customWidth="1"/>
    <col min="12" max="40" width="10.7265625" style="84" customWidth="1"/>
    <col min="41" max="16384" width="8.7265625" style="84"/>
  </cols>
  <sheetData>
    <row r="1" spans="1:40" s="72" customFormat="1" ht="18.5" x14ac:dyDescent="0.35">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5" x14ac:dyDescent="0.35">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5" x14ac:dyDescent="0.35">
      <c r="A3" s="324" t="s">
        <v>611</v>
      </c>
      <c r="B3" s="321" t="s">
        <v>616</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149999999999999" customHeight="1" x14ac:dyDescent="0.35">
      <c r="A4" s="324" t="s">
        <v>613</v>
      </c>
      <c r="B4" s="322" t="s">
        <v>618</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5">
      <c r="B5" s="73"/>
      <c r="C5" s="73"/>
      <c r="D5" s="76"/>
      <c r="H5" s="77"/>
      <c r="K5" s="472" t="s">
        <v>139</v>
      </c>
      <c r="L5" s="472"/>
      <c r="M5" s="472"/>
      <c r="N5" s="472"/>
      <c r="O5" s="472"/>
      <c r="P5" s="472"/>
      <c r="Q5" s="472"/>
      <c r="R5" s="472"/>
      <c r="S5" s="472"/>
      <c r="T5" s="472"/>
      <c r="U5" s="472"/>
      <c r="V5" s="472"/>
      <c r="W5" s="472"/>
      <c r="X5" s="472"/>
      <c r="Y5" s="472"/>
      <c r="Z5" s="472"/>
      <c r="AA5" s="472"/>
      <c r="AB5" s="472"/>
      <c r="AC5" s="472"/>
      <c r="AD5" s="472"/>
      <c r="AE5" s="472"/>
      <c r="AF5" s="472"/>
      <c r="AG5" s="472"/>
      <c r="AH5" s="472"/>
      <c r="AI5" s="472"/>
      <c r="AJ5" s="472"/>
      <c r="AK5" s="472"/>
      <c r="AL5" s="472"/>
      <c r="AM5" s="472"/>
      <c r="AN5" s="472"/>
    </row>
    <row r="6" spans="1:40" s="80" customFormat="1" ht="116" x14ac:dyDescent="0.35">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5" x14ac:dyDescent="0.35">
      <c r="B7" s="81" t="s">
        <v>101</v>
      </c>
      <c r="C7" s="81" t="s">
        <v>101</v>
      </c>
      <c r="D7" s="81" t="s">
        <v>101</v>
      </c>
      <c r="E7" s="81" t="s">
        <v>101</v>
      </c>
      <c r="F7" s="81" t="s">
        <v>101</v>
      </c>
      <c r="G7" s="81" t="s">
        <v>101</v>
      </c>
      <c r="H7" s="82" t="s">
        <v>138</v>
      </c>
      <c r="I7" s="82" t="s">
        <v>138</v>
      </c>
      <c r="J7" s="82" t="s">
        <v>138</v>
      </c>
      <c r="K7" s="473" t="s">
        <v>623</v>
      </c>
      <c r="L7" s="474"/>
      <c r="M7" s="474"/>
      <c r="N7" s="474"/>
      <c r="O7" s="474"/>
      <c r="P7" s="474"/>
      <c r="Q7" s="474"/>
      <c r="R7" s="474"/>
      <c r="S7" s="474"/>
      <c r="T7" s="474"/>
      <c r="U7" s="474"/>
      <c r="V7" s="474"/>
      <c r="W7" s="474"/>
      <c r="X7" s="474"/>
      <c r="Y7" s="474"/>
      <c r="Z7" s="474"/>
      <c r="AA7" s="474"/>
      <c r="AB7" s="474"/>
      <c r="AC7" s="474"/>
      <c r="AD7" s="474"/>
      <c r="AE7" s="474"/>
      <c r="AF7" s="474"/>
      <c r="AG7" s="474"/>
      <c r="AH7" s="474"/>
      <c r="AI7" s="474"/>
      <c r="AJ7" s="474"/>
      <c r="AK7" s="474"/>
      <c r="AL7" s="474"/>
      <c r="AM7" s="475"/>
      <c r="AN7" s="82"/>
    </row>
    <row r="8" spans="1:40" x14ac:dyDescent="0.35">
      <c r="B8" s="79" t="s">
        <v>90</v>
      </c>
      <c r="C8" s="231"/>
      <c r="D8" s="232"/>
      <c r="E8" s="232"/>
      <c r="F8" s="233"/>
      <c r="G8" s="234">
        <f>SUM(G9:G28)</f>
        <v>1261104</v>
      </c>
      <c r="H8" s="235">
        <f>SUM(H9:H28)</f>
        <v>8</v>
      </c>
      <c r="I8" s="234">
        <f>SUM(I9:I28)</f>
        <v>2156284.13</v>
      </c>
      <c r="J8" s="236">
        <f>IF(G8&gt;0,I8/G8,0)</f>
        <v>1.7098384669305624</v>
      </c>
      <c r="K8" s="237">
        <f t="shared" ref="K8:AN8" si="0">SUM(K9:K28)</f>
        <v>700000</v>
      </c>
      <c r="L8" s="237">
        <f t="shared" si="0"/>
        <v>81104</v>
      </c>
      <c r="M8" s="237">
        <f t="shared" si="0"/>
        <v>655183.81999999995</v>
      </c>
      <c r="N8" s="237">
        <f t="shared" si="0"/>
        <v>200000</v>
      </c>
      <c r="O8" s="237">
        <f t="shared" si="0"/>
        <v>35879.339999999997</v>
      </c>
      <c r="P8" s="237">
        <f t="shared" si="0"/>
        <v>300000</v>
      </c>
      <c r="Q8" s="237">
        <f t="shared" si="0"/>
        <v>5054</v>
      </c>
      <c r="R8" s="237">
        <f t="shared" si="0"/>
        <v>179062.97</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72.5" x14ac:dyDescent="0.35">
      <c r="B9" s="10" t="s">
        <v>12</v>
      </c>
      <c r="C9" s="226"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103" t="str">
        <f>'VPS1'!J10</f>
        <v>MAŽE-LEADER-20VVG-08-01</v>
      </c>
      <c r="F9" s="103" t="str">
        <f>'VPS1'!I10</f>
        <v>LEADER-20VVG-08</v>
      </c>
      <c r="G9" s="104">
        <f>'VPS1'!G10</f>
        <v>400000</v>
      </c>
      <c r="H9" s="102">
        <f t="shared" ref="H9:H28" si="1">COUNTIFS(K9:AN9,"&gt;0")</f>
        <v>2</v>
      </c>
      <c r="I9" s="104">
        <f>SUM(K9:AN9)</f>
        <v>500000</v>
      </c>
      <c r="J9" s="105">
        <f>IF(G9&gt;0,I9/G9,0)</f>
        <v>1.25</v>
      </c>
      <c r="K9" s="89"/>
      <c r="L9" s="89"/>
      <c r="M9" s="89"/>
      <c r="N9" s="89">
        <v>200000</v>
      </c>
      <c r="O9" s="89"/>
      <c r="P9" s="390">
        <v>300000</v>
      </c>
      <c r="Q9" s="89"/>
      <c r="R9" s="89"/>
      <c r="S9" s="89"/>
      <c r="T9" s="89"/>
      <c r="U9" s="89"/>
      <c r="V9" s="89"/>
      <c r="W9" s="89"/>
      <c r="X9" s="89"/>
      <c r="Y9" s="89"/>
      <c r="Z9" s="89"/>
      <c r="AA9" s="89"/>
      <c r="AB9" s="89"/>
      <c r="AC9" s="89"/>
      <c r="AD9" s="89"/>
      <c r="AE9" s="89"/>
      <c r="AF9" s="89"/>
      <c r="AG9" s="89"/>
      <c r="AH9" s="89"/>
      <c r="AI9" s="89"/>
      <c r="AJ9" s="89"/>
      <c r="AK9" s="89"/>
      <c r="AL9" s="89"/>
      <c r="AM9" s="89"/>
      <c r="AN9" s="89"/>
    </row>
    <row r="10" spans="1:40" ht="43.5" x14ac:dyDescent="0.35">
      <c r="B10" s="10" t="s">
        <v>16</v>
      </c>
      <c r="C10" s="226" t="str">
        <f>'VPS1'!C11</f>
        <v>MAZE</v>
      </c>
      <c r="D10" s="101" t="str">
        <f>'VPS1'!D11</f>
        <v>Skatinti darnią plėtrą ekonomikoje ir aplinkosaugoje, puoselėti gamtos, kultūros paveldą bei įtraukų turizmą</v>
      </c>
      <c r="E10" s="103" t="str">
        <f>'VPS1'!J11</f>
        <v>MAŽE-LEADER-20VVG-06-02</v>
      </c>
      <c r="F10" s="103" t="str">
        <f>'VPS1'!I11</f>
        <v>LEADER-20VVG-06</v>
      </c>
      <c r="G10" s="104">
        <f>'VPS1'!G11</f>
        <v>80000</v>
      </c>
      <c r="H10" s="102">
        <f t="shared" si="1"/>
        <v>0</v>
      </c>
      <c r="I10" s="104">
        <f t="shared" ref="I10:I28" si="2">SUM(K10:AN10)</f>
        <v>0</v>
      </c>
      <c r="J10" s="105">
        <f t="shared" ref="J10:J28" si="3">IF(G10&gt;0,I10/G10,0)</f>
        <v>0</v>
      </c>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ht="43.5" x14ac:dyDescent="0.35">
      <c r="B11" s="10" t="s">
        <v>19</v>
      </c>
      <c r="C11" s="226" t="str">
        <f>'VPS1'!C12</f>
        <v>MAZE</v>
      </c>
      <c r="D11" s="101" t="str">
        <f>'VPS1'!D12</f>
        <v>Palaikyti Mažeikių rajono bendruomenių aktyvumą, sumanumą, iniciatyvumą ir socialinį atsakingumą</v>
      </c>
      <c r="E11" s="103" t="str">
        <f>'VPS1'!J12</f>
        <v>MAŽE-LEADER-20VVG-09-03</v>
      </c>
      <c r="F11" s="103" t="str">
        <f>'VPS1'!I12</f>
        <v>LEADER-20VVG-09</v>
      </c>
      <c r="G11" s="104">
        <f>'VPS1'!G12</f>
        <v>81104</v>
      </c>
      <c r="H11" s="102">
        <f t="shared" si="1"/>
        <v>3</v>
      </c>
      <c r="I11" s="104">
        <f t="shared" si="2"/>
        <v>122037.34</v>
      </c>
      <c r="J11" s="105">
        <f t="shared" si="3"/>
        <v>1.5047018642730321</v>
      </c>
      <c r="K11" s="89"/>
      <c r="L11" s="89">
        <v>81104</v>
      </c>
      <c r="M11" s="89"/>
      <c r="N11" s="89"/>
      <c r="O11" s="390">
        <v>35879.339999999997</v>
      </c>
      <c r="P11" s="89"/>
      <c r="Q11" s="390">
        <v>5054</v>
      </c>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29" x14ac:dyDescent="0.35">
      <c r="B12" s="10" t="s">
        <v>22</v>
      </c>
      <c r="C12" s="226" t="str">
        <f>'VPS1'!C13</f>
        <v>MAZE</v>
      </c>
      <c r="D12" s="101" t="str">
        <f>'VPS1'!D13</f>
        <v>Aplinkai palankaus smulkaus verslo kūrimas ir plėtra</v>
      </c>
      <c r="E12" s="103" t="str">
        <f>'VPS1'!J13</f>
        <v>MAŽE-LEADER-20VVG-03-04</v>
      </c>
      <c r="F12" s="103" t="str">
        <f>'VPS1'!I13</f>
        <v>LEADER-20VVG-03</v>
      </c>
      <c r="G12" s="104">
        <f>'VPS1'!G13</f>
        <v>700000</v>
      </c>
      <c r="H12" s="102">
        <f t="shared" si="1"/>
        <v>3</v>
      </c>
      <c r="I12" s="104">
        <f t="shared" si="2"/>
        <v>1534246.7899999998</v>
      </c>
      <c r="J12" s="105">
        <f t="shared" si="3"/>
        <v>2.1917811285714284</v>
      </c>
      <c r="K12" s="89">
        <v>700000</v>
      </c>
      <c r="L12" s="89"/>
      <c r="M12" s="89">
        <v>655183.81999999995</v>
      </c>
      <c r="N12" s="89"/>
      <c r="O12" s="89"/>
      <c r="P12" s="89"/>
      <c r="Q12" s="89"/>
      <c r="R12" s="390">
        <v>179062.97</v>
      </c>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5">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35">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5">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5">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35">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5">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5">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5">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5">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5">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5">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5">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5">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5">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5">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4">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5">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C1" workbookViewId="0">
      <selection activeCell="O1" sqref="O1:O1048576"/>
    </sheetView>
  </sheetViews>
  <sheetFormatPr defaultColWidth="8.7265625" defaultRowHeight="14.5" x14ac:dyDescent="0.35"/>
  <cols>
    <col min="1" max="1" width="11" style="78" customWidth="1"/>
    <col min="2" max="3" width="16.54296875" style="73" customWidth="1"/>
    <col min="4" max="5" width="31.7265625" style="77" customWidth="1"/>
    <col min="6" max="6" width="28.26953125" style="77" customWidth="1"/>
    <col min="7" max="7" width="12.7265625" style="78" customWidth="1"/>
    <col min="8" max="37" width="5.7265625" style="78" customWidth="1"/>
    <col min="38" max="16384" width="8.7265625" style="78"/>
  </cols>
  <sheetData>
    <row r="1" spans="1:37" s="71" customFormat="1" ht="18.5" x14ac:dyDescent="0.35">
      <c r="B1" s="93" t="s">
        <v>575</v>
      </c>
      <c r="C1" s="93"/>
    </row>
    <row r="2" spans="1:37" s="71" customFormat="1" ht="18.5" x14ac:dyDescent="0.35">
      <c r="B2" s="93"/>
      <c r="C2" s="93"/>
    </row>
    <row r="3" spans="1:37" s="71" customFormat="1" ht="18.5" x14ac:dyDescent="0.35">
      <c r="A3" s="324" t="s">
        <v>611</v>
      </c>
      <c r="B3" s="321" t="s">
        <v>616</v>
      </c>
      <c r="C3" s="93"/>
    </row>
    <row r="4" spans="1:37" s="71" customFormat="1" x14ac:dyDescent="0.35">
      <c r="A4" s="324" t="s">
        <v>613</v>
      </c>
      <c r="B4" s="322" t="s">
        <v>619</v>
      </c>
      <c r="C4" s="73"/>
      <c r="D4" s="74"/>
      <c r="E4" s="74"/>
      <c r="F4" s="75"/>
    </row>
    <row r="5" spans="1:37" x14ac:dyDescent="0.35">
      <c r="D5" s="76"/>
      <c r="E5" s="76"/>
      <c r="H5" s="472" t="s">
        <v>142</v>
      </c>
      <c r="I5" s="472"/>
      <c r="J5" s="472"/>
      <c r="K5" s="472"/>
      <c r="L5" s="472"/>
      <c r="M5" s="472"/>
      <c r="N5" s="472"/>
      <c r="O5" s="472"/>
      <c r="P5" s="472"/>
      <c r="Q5" s="472"/>
      <c r="R5" s="472"/>
      <c r="S5" s="472"/>
      <c r="T5" s="472"/>
      <c r="U5" s="472"/>
      <c r="V5" s="472"/>
      <c r="W5" s="472"/>
      <c r="X5" s="472"/>
      <c r="Y5" s="472"/>
      <c r="Z5" s="472"/>
      <c r="AA5" s="472"/>
      <c r="AB5" s="472"/>
      <c r="AC5" s="472"/>
      <c r="AD5" s="472"/>
      <c r="AE5" s="472"/>
      <c r="AF5" s="472"/>
      <c r="AG5" s="472"/>
      <c r="AH5" s="472"/>
      <c r="AI5" s="472"/>
      <c r="AJ5" s="472"/>
      <c r="AK5" s="472"/>
    </row>
    <row r="6" spans="1:37" s="80" customFormat="1" ht="58" x14ac:dyDescent="0.35">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5" x14ac:dyDescent="0.35">
      <c r="B7" s="81" t="s">
        <v>101</v>
      </c>
      <c r="C7" s="81" t="s">
        <v>445</v>
      </c>
      <c r="D7" s="81" t="s">
        <v>101</v>
      </c>
      <c r="E7" s="81" t="s">
        <v>101</v>
      </c>
      <c r="F7" s="81" t="s">
        <v>101</v>
      </c>
      <c r="G7" s="82" t="s">
        <v>138</v>
      </c>
      <c r="H7" s="473" t="s">
        <v>519</v>
      </c>
      <c r="I7" s="474"/>
      <c r="J7" s="474"/>
      <c r="K7" s="474"/>
      <c r="L7" s="474"/>
      <c r="M7" s="474"/>
      <c r="N7" s="474"/>
      <c r="O7" s="474"/>
      <c r="P7" s="474"/>
      <c r="Q7" s="474"/>
      <c r="R7" s="474"/>
      <c r="S7" s="474"/>
      <c r="T7" s="474"/>
      <c r="U7" s="474"/>
      <c r="V7" s="474"/>
      <c r="W7" s="474"/>
      <c r="X7" s="474"/>
      <c r="Y7" s="474"/>
      <c r="Z7" s="474"/>
      <c r="AA7" s="474"/>
      <c r="AB7" s="474"/>
      <c r="AC7" s="474"/>
      <c r="AD7" s="474"/>
      <c r="AE7" s="474"/>
      <c r="AF7" s="474"/>
      <c r="AG7" s="474"/>
      <c r="AH7" s="474"/>
      <c r="AI7" s="474"/>
      <c r="AJ7" s="475"/>
      <c r="AK7" s="82"/>
    </row>
    <row r="8" spans="1:37" s="80" customFormat="1" x14ac:dyDescent="0.35">
      <c r="B8" s="79" t="s">
        <v>90</v>
      </c>
      <c r="C8" s="79"/>
      <c r="D8" s="79"/>
      <c r="E8" s="79"/>
      <c r="F8" s="79"/>
      <c r="G8" s="111">
        <f t="shared" ref="G8:AK8" si="0">SUM(G9:G28)</f>
        <v>22</v>
      </c>
      <c r="H8" s="111">
        <f t="shared" si="0"/>
        <v>3</v>
      </c>
      <c r="I8" s="111">
        <f t="shared" si="0"/>
        <v>3</v>
      </c>
      <c r="J8" s="111">
        <f t="shared" si="0"/>
        <v>8</v>
      </c>
      <c r="K8" s="111">
        <f t="shared" si="0"/>
        <v>1</v>
      </c>
      <c r="L8" s="111">
        <f t="shared" si="0"/>
        <v>2</v>
      </c>
      <c r="M8" s="111">
        <f t="shared" si="0"/>
        <v>0</v>
      </c>
      <c r="N8" s="111">
        <f t="shared" si="0"/>
        <v>1</v>
      </c>
      <c r="O8" s="111">
        <f t="shared" si="0"/>
        <v>4</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87" x14ac:dyDescent="0.35">
      <c r="B9" s="108" t="s">
        <v>12</v>
      </c>
      <c r="C9" s="238"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86" t="str">
        <f>'VPS1'!I10</f>
        <v>LEADER-20VVG-08</v>
      </c>
      <c r="F9" s="86" t="str">
        <f>'VPS1'!J10</f>
        <v>MAŽE-LEADER-20VVG-08-01</v>
      </c>
      <c r="G9" s="112">
        <f>SUM(H9:AK9)</f>
        <v>1</v>
      </c>
      <c r="H9" s="113"/>
      <c r="I9" s="113"/>
      <c r="J9" s="393"/>
      <c r="K9" s="393">
        <v>1</v>
      </c>
      <c r="L9" s="393"/>
      <c r="M9" s="393">
        <v>0</v>
      </c>
      <c r="N9" s="393"/>
      <c r="O9" s="393"/>
      <c r="P9" s="113"/>
      <c r="Q9" s="113"/>
      <c r="R9" s="113"/>
      <c r="S9" s="113"/>
      <c r="T9" s="113"/>
      <c r="U9" s="113"/>
      <c r="V9" s="113"/>
      <c r="W9" s="113"/>
      <c r="X9" s="113"/>
      <c r="Y9" s="113"/>
      <c r="Z9" s="113"/>
      <c r="AA9" s="113"/>
      <c r="AB9" s="113"/>
      <c r="AC9" s="113"/>
      <c r="AD9" s="113"/>
      <c r="AE9" s="113"/>
      <c r="AF9" s="113"/>
      <c r="AG9" s="113"/>
      <c r="AH9" s="113"/>
      <c r="AI9" s="113"/>
      <c r="AJ9" s="113"/>
      <c r="AK9" s="113"/>
    </row>
    <row r="10" spans="1:37" ht="43.5" x14ac:dyDescent="0.35">
      <c r="B10" s="108" t="s">
        <v>16</v>
      </c>
      <c r="C10" s="238" t="str">
        <f>'VPS1'!C11</f>
        <v>MAZE</v>
      </c>
      <c r="D10" s="101" t="str">
        <f>'VPS1'!D11</f>
        <v>Skatinti darnią plėtrą ekonomikoje ir aplinkosaugoje, puoselėti gamtos, kultūros paveldą bei įtraukų turizmą</v>
      </c>
      <c r="E10" s="86" t="str">
        <f>'VPS1'!I11</f>
        <v>LEADER-20VVG-06</v>
      </c>
      <c r="F10" s="86" t="str">
        <f>'VPS1'!J11</f>
        <v>MAŽE-LEADER-20VVG-06-02</v>
      </c>
      <c r="G10" s="112">
        <f t="shared" ref="G10:G28" si="1">SUM(H10:AK10)</f>
        <v>0</v>
      </c>
      <c r="H10" s="113"/>
      <c r="I10" s="113"/>
      <c r="J10" s="393"/>
      <c r="K10" s="393"/>
      <c r="L10" s="393"/>
      <c r="M10" s="393"/>
      <c r="N10" s="393"/>
      <c r="O10" s="39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58" x14ac:dyDescent="0.35">
      <c r="B11" s="108" t="s">
        <v>19</v>
      </c>
      <c r="C11" s="238" t="str">
        <f>'VPS1'!C12</f>
        <v>MAZE</v>
      </c>
      <c r="D11" s="101" t="str">
        <f>'VPS1'!D12</f>
        <v>Palaikyti Mažeikių rajono bendruomenių aktyvumą, sumanumą, iniciatyvumą ir socialinį atsakingumą</v>
      </c>
      <c r="E11" s="86" t="str">
        <f>'VPS1'!I12</f>
        <v>LEADER-20VVG-09</v>
      </c>
      <c r="F11" s="86" t="str">
        <f>'VPS1'!J12</f>
        <v>MAŽE-LEADER-20VVG-09-03</v>
      </c>
      <c r="G11" s="112">
        <f t="shared" si="1"/>
        <v>6</v>
      </c>
      <c r="H11" s="113"/>
      <c r="I11" s="113">
        <v>3</v>
      </c>
      <c r="J11" s="393"/>
      <c r="K11" s="393"/>
      <c r="L11" s="393">
        <v>2</v>
      </c>
      <c r="M11" s="393"/>
      <c r="N11" s="393">
        <v>1</v>
      </c>
      <c r="O11" s="39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9" x14ac:dyDescent="0.35">
      <c r="B12" s="108" t="s">
        <v>22</v>
      </c>
      <c r="C12" s="238" t="str">
        <f>'VPS1'!C13</f>
        <v>MAZE</v>
      </c>
      <c r="D12" s="101" t="str">
        <f>'VPS1'!D13</f>
        <v>Aplinkai palankaus smulkaus verslo kūrimas ir plėtra</v>
      </c>
      <c r="E12" s="86" t="str">
        <f>'VPS1'!I13</f>
        <v>LEADER-20VVG-03</v>
      </c>
      <c r="F12" s="86" t="str">
        <f>'VPS1'!J13</f>
        <v>MAŽE-LEADER-20VVG-03-04</v>
      </c>
      <c r="G12" s="112">
        <f t="shared" si="1"/>
        <v>15</v>
      </c>
      <c r="H12" s="113">
        <v>3</v>
      </c>
      <c r="I12" s="113"/>
      <c r="J12" s="393">
        <v>8</v>
      </c>
      <c r="K12" s="393"/>
      <c r="L12" s="393"/>
      <c r="M12" s="393"/>
      <c r="N12" s="393"/>
      <c r="O12" s="393">
        <v>4</v>
      </c>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35">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35">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35">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5">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35">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5">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5">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5">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5">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5">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5">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5">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5">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5">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5">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4">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9"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E3" workbookViewId="0">
      <selection activeCell="F10" sqref="F10"/>
    </sheetView>
  </sheetViews>
  <sheetFormatPr defaultColWidth="8.7265625" defaultRowHeight="14.5" x14ac:dyDescent="0.35"/>
  <cols>
    <col min="1" max="1" width="12.54296875" style="84" customWidth="1"/>
    <col min="2" max="3" width="16.54296875" style="90" customWidth="1"/>
    <col min="4" max="4" width="37.26953125" style="84" customWidth="1"/>
    <col min="5" max="5" width="26.453125" style="84" customWidth="1"/>
    <col min="6" max="8" width="16.54296875" style="84" customWidth="1"/>
    <col min="9" max="38" width="10.7265625" style="84" customWidth="1"/>
    <col min="39" max="16384" width="8.7265625" style="84"/>
  </cols>
  <sheetData>
    <row r="1" spans="1:38" s="72" customFormat="1" ht="18.5" x14ac:dyDescent="0.35">
      <c r="B1" s="93" t="s">
        <v>576</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5" x14ac:dyDescent="0.35">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5" x14ac:dyDescent="0.35">
      <c r="A3" s="324" t="s">
        <v>611</v>
      </c>
      <c r="B3" s="321" t="s">
        <v>616</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5" customHeight="1" x14ac:dyDescent="0.35">
      <c r="A4" s="324" t="s">
        <v>613</v>
      </c>
      <c r="B4" s="322" t="s">
        <v>620</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5">
      <c r="B5" s="73"/>
      <c r="C5" s="73"/>
      <c r="I5" s="472" t="s">
        <v>143</v>
      </c>
      <c r="J5" s="472"/>
      <c r="K5" s="472"/>
      <c r="L5" s="472"/>
      <c r="M5" s="472"/>
      <c r="N5" s="472"/>
      <c r="O5" s="472"/>
      <c r="P5" s="472"/>
      <c r="Q5" s="472"/>
      <c r="R5" s="472"/>
      <c r="S5" s="472"/>
      <c r="T5" s="472"/>
      <c r="U5" s="472"/>
      <c r="V5" s="472"/>
      <c r="W5" s="472"/>
      <c r="X5" s="472"/>
      <c r="Y5" s="472"/>
      <c r="Z5" s="472"/>
      <c r="AA5" s="472"/>
      <c r="AB5" s="472"/>
      <c r="AC5" s="472"/>
      <c r="AD5" s="472"/>
      <c r="AE5" s="472"/>
      <c r="AF5" s="472"/>
      <c r="AG5" s="472"/>
      <c r="AH5" s="472"/>
      <c r="AI5" s="472"/>
      <c r="AJ5" s="472"/>
      <c r="AK5" s="472"/>
      <c r="AL5" s="472"/>
    </row>
    <row r="6" spans="1:38" s="80" customFormat="1" ht="101.5" x14ac:dyDescent="0.35">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5" x14ac:dyDescent="0.35">
      <c r="B7" s="81" t="s">
        <v>101</v>
      </c>
      <c r="C7" s="81" t="s">
        <v>101</v>
      </c>
      <c r="D7" s="81" t="s">
        <v>101</v>
      </c>
      <c r="E7" s="81" t="s">
        <v>101</v>
      </c>
      <c r="F7" s="81" t="s">
        <v>101</v>
      </c>
      <c r="G7" s="82" t="s">
        <v>138</v>
      </c>
      <c r="H7" s="82" t="s">
        <v>138</v>
      </c>
      <c r="I7" s="473" t="s">
        <v>518</v>
      </c>
      <c r="J7" s="474"/>
      <c r="K7" s="474"/>
      <c r="L7" s="474"/>
      <c r="M7" s="474"/>
      <c r="N7" s="474"/>
      <c r="O7" s="474"/>
      <c r="P7" s="474"/>
      <c r="Q7" s="474"/>
      <c r="R7" s="474"/>
      <c r="S7" s="474"/>
      <c r="T7" s="474"/>
      <c r="U7" s="474"/>
      <c r="V7" s="474"/>
      <c r="W7" s="474"/>
      <c r="X7" s="474"/>
      <c r="Y7" s="474"/>
      <c r="Z7" s="474"/>
      <c r="AA7" s="474"/>
      <c r="AB7" s="474"/>
      <c r="AC7" s="474"/>
      <c r="AD7" s="474"/>
      <c r="AE7" s="474"/>
      <c r="AF7" s="474"/>
      <c r="AG7" s="474"/>
      <c r="AH7" s="474"/>
      <c r="AI7" s="474"/>
      <c r="AJ7" s="474"/>
      <c r="AK7" s="475"/>
      <c r="AL7" s="82"/>
    </row>
    <row r="8" spans="1:38" x14ac:dyDescent="0.35">
      <c r="B8" s="79" t="s">
        <v>90</v>
      </c>
      <c r="C8" s="240"/>
      <c r="D8" s="96"/>
      <c r="E8" s="96"/>
      <c r="F8" s="97">
        <f>SUM(F9:F28)</f>
        <v>1261104</v>
      </c>
      <c r="G8" s="97">
        <f>SUM(G9:G28)</f>
        <v>1135870.6300000001</v>
      </c>
      <c r="H8" s="98">
        <f>IF(G8&gt;0,G8/F8,0)</f>
        <v>0.90069544621220776</v>
      </c>
      <c r="I8" s="99">
        <f t="shared" ref="I8:AL8" si="0">SUM(I9:I28)</f>
        <v>102478.15</v>
      </c>
      <c r="J8" s="99">
        <f t="shared" si="0"/>
        <v>45222.66</v>
      </c>
      <c r="K8" s="99">
        <f t="shared" si="0"/>
        <v>609047.77</v>
      </c>
      <c r="L8" s="99">
        <f t="shared" si="0"/>
        <v>100000</v>
      </c>
      <c r="M8" s="99">
        <f t="shared" si="0"/>
        <v>35844.620000000003</v>
      </c>
      <c r="N8" s="99">
        <f t="shared" si="0"/>
        <v>0</v>
      </c>
      <c r="O8" s="99">
        <f t="shared" si="0"/>
        <v>5037.3</v>
      </c>
      <c r="P8" s="99">
        <f t="shared" si="0"/>
        <v>238240.13</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72.5" x14ac:dyDescent="0.35">
      <c r="B9" s="108" t="s">
        <v>12</v>
      </c>
      <c r="C9" s="239" t="str">
        <f>'VPS1'!C10</f>
        <v>MAZE</v>
      </c>
      <c r="D9" s="114" t="str">
        <f>'VPS1'!D10</f>
        <v xml:space="preserve">Tvarios ir patrauklios viešosios infrastruktūros kūrimas skatinant kultūros plėtrą, švietimo ir socialinės įtraukties iniciatyvas, gyventojų sveikatingumą ir fizinį aktyvumą vietos lygmeniu </v>
      </c>
      <c r="E9" s="85" t="str">
        <f>'VPS1'!J10</f>
        <v>MAŽE-LEADER-20VVG-08-01</v>
      </c>
      <c r="F9" s="87">
        <f>'VPS1'!G10</f>
        <v>400000</v>
      </c>
      <c r="G9" s="87">
        <f>SUM(I9:AL9)</f>
        <v>100000</v>
      </c>
      <c r="H9" s="88">
        <f>IF(G9&gt;0,G9/F9,0)</f>
        <v>0.25</v>
      </c>
      <c r="I9" s="89"/>
      <c r="J9" s="89"/>
      <c r="K9" s="89"/>
      <c r="L9" s="390">
        <v>100000</v>
      </c>
      <c r="M9" s="89"/>
      <c r="N9" s="390">
        <v>0</v>
      </c>
      <c r="O9" s="89"/>
      <c r="P9" s="89"/>
      <c r="Q9" s="89"/>
      <c r="R9" s="89"/>
      <c r="S9" s="89"/>
      <c r="T9" s="89"/>
      <c r="U9" s="89"/>
      <c r="V9" s="89"/>
      <c r="W9" s="89"/>
      <c r="X9" s="89"/>
      <c r="Y9" s="89"/>
      <c r="Z9" s="89"/>
      <c r="AA9" s="89"/>
      <c r="AB9" s="89"/>
      <c r="AC9" s="89"/>
      <c r="AD9" s="89"/>
      <c r="AE9" s="89"/>
      <c r="AF9" s="89"/>
      <c r="AG9" s="89"/>
      <c r="AH9" s="89"/>
      <c r="AI9" s="89"/>
      <c r="AJ9" s="89"/>
      <c r="AK9" s="89"/>
      <c r="AL9" s="89"/>
    </row>
    <row r="10" spans="1:38" ht="43.5" x14ac:dyDescent="0.35">
      <c r="B10" s="108" t="s">
        <v>16</v>
      </c>
      <c r="C10" s="239" t="str">
        <f>'VPS1'!C11</f>
        <v>MAZE</v>
      </c>
      <c r="D10" s="114" t="str">
        <f>'VPS1'!D11</f>
        <v>Skatinti darnią plėtrą ekonomikoje ir aplinkosaugoje, puoselėti gamtos, kultūros paveldą bei įtraukų turizmą</v>
      </c>
      <c r="E10" s="85" t="str">
        <f>'VPS1'!J11</f>
        <v>MAŽE-LEADER-20VVG-06-02</v>
      </c>
      <c r="F10" s="87">
        <f>'VPS1'!G11</f>
        <v>80000</v>
      </c>
      <c r="G10" s="87">
        <f t="shared" ref="G10:G28" si="1">SUM(I10:AL10)</f>
        <v>0</v>
      </c>
      <c r="H10" s="88">
        <f t="shared" ref="H10:H28" si="2">IF(G10&gt;0,G10/F10,0)</f>
        <v>0</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43.5" x14ac:dyDescent="0.35">
      <c r="B11" s="108" t="s">
        <v>19</v>
      </c>
      <c r="C11" s="239" t="str">
        <f>'VPS1'!C12</f>
        <v>MAZE</v>
      </c>
      <c r="D11" s="114" t="str">
        <f>'VPS1'!D12</f>
        <v>Palaikyti Mažeikių rajono bendruomenių aktyvumą, sumanumą, iniciatyvumą ir socialinį atsakingumą</v>
      </c>
      <c r="E11" s="85" t="str">
        <f>'VPS1'!J12</f>
        <v>MAŽE-LEADER-20VVG-09-03</v>
      </c>
      <c r="F11" s="87">
        <f>'VPS1'!G12</f>
        <v>81104</v>
      </c>
      <c r="G11" s="87">
        <f t="shared" si="1"/>
        <v>86104.58</v>
      </c>
      <c r="H11" s="88">
        <f t="shared" si="2"/>
        <v>1.0616563917932531</v>
      </c>
      <c r="I11" s="89"/>
      <c r="J11" s="89">
        <v>45222.66</v>
      </c>
      <c r="K11" s="89"/>
      <c r="L11" s="89"/>
      <c r="M11" s="390">
        <v>35844.620000000003</v>
      </c>
      <c r="N11" s="390"/>
      <c r="O11" s="390">
        <v>5037.3</v>
      </c>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ht="29" x14ac:dyDescent="0.35">
      <c r="B12" s="108" t="s">
        <v>22</v>
      </c>
      <c r="C12" s="239" t="str">
        <f>'VPS1'!C13</f>
        <v>MAZE</v>
      </c>
      <c r="D12" s="114" t="str">
        <f>'VPS1'!D13</f>
        <v>Aplinkai palankaus smulkaus verslo kūrimas ir plėtra</v>
      </c>
      <c r="E12" s="85" t="str">
        <f>'VPS1'!J13</f>
        <v>MAŽE-LEADER-20VVG-03-04</v>
      </c>
      <c r="F12" s="87">
        <f>'VPS1'!G13</f>
        <v>700000</v>
      </c>
      <c r="G12" s="87">
        <f t="shared" si="1"/>
        <v>949766.05</v>
      </c>
      <c r="H12" s="88">
        <f t="shared" si="2"/>
        <v>1.3568086428571429</v>
      </c>
      <c r="I12" s="89">
        <v>102478.15</v>
      </c>
      <c r="J12" s="89"/>
      <c r="K12" s="390">
        <v>609047.77</v>
      </c>
      <c r="L12" s="89"/>
      <c r="M12" s="89"/>
      <c r="N12" s="89"/>
      <c r="O12" s="89"/>
      <c r="P12" s="390">
        <v>238240.13</v>
      </c>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5">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35">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5">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5">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35">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5">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5">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5">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5">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5">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5">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5">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5">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5">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5">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4">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9" type="noConversion"/>
  <dataValidations xWindow="1327" yWindow="714"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3"/>
  <sheetViews>
    <sheetView topLeftCell="A8" workbookViewId="0">
      <selection activeCell="H32" sqref="H32"/>
    </sheetView>
  </sheetViews>
  <sheetFormatPr defaultColWidth="8.7265625" defaultRowHeight="11.5" x14ac:dyDescent="0.35"/>
  <cols>
    <col min="1" max="1" width="15.81640625" style="49" customWidth="1"/>
    <col min="2" max="2" width="26.54296875" style="49" customWidth="1"/>
    <col min="3" max="3" width="7.54296875" style="50" customWidth="1"/>
    <col min="4" max="4" width="32" style="50" customWidth="1"/>
    <col min="5" max="5" width="25.54296875" style="50" customWidth="1"/>
    <col min="6" max="6" width="12.7265625" style="50" customWidth="1"/>
    <col min="7" max="7" width="25.26953125" style="50" customWidth="1"/>
    <col min="8" max="8" width="17.453125" style="50" customWidth="1"/>
    <col min="9" max="9" width="18.7265625" style="50" customWidth="1"/>
    <col min="10" max="10" width="17.453125" style="50" customWidth="1"/>
    <col min="11" max="11" width="20.7265625" style="50" customWidth="1"/>
    <col min="12" max="12" width="11.1796875" style="50" customWidth="1"/>
    <col min="13" max="13" width="12.7265625" style="50" customWidth="1"/>
    <col min="14" max="15" width="15.7265625" style="50" customWidth="1"/>
    <col min="16" max="29" width="10.7265625" style="50" customWidth="1"/>
    <col min="30" max="30" width="20.54296875" style="68" customWidth="1"/>
    <col min="31" max="31" width="7" style="50" customWidth="1"/>
    <col min="32" max="33" width="15.7265625" style="50" customWidth="1"/>
    <col min="34" max="34" width="15.7265625" style="68" customWidth="1"/>
    <col min="35" max="36" width="15.7265625" style="50" customWidth="1"/>
    <col min="37" max="37" width="13" style="50" customWidth="1"/>
    <col min="38" max="38" width="15" style="50" customWidth="1"/>
    <col min="39" max="58" width="12.54296875" style="50" customWidth="1"/>
    <col min="59" max="71" width="10.54296875" style="50" customWidth="1"/>
    <col min="72" max="16384" width="8.7265625" style="50"/>
  </cols>
  <sheetData>
    <row r="1" spans="1:71" s="48" customFormat="1" ht="18.5" x14ac:dyDescent="0.35">
      <c r="A1" s="49"/>
      <c r="B1" s="93" t="s">
        <v>147</v>
      </c>
      <c r="C1" s="93"/>
      <c r="D1" s="93"/>
      <c r="E1" s="93"/>
      <c r="F1" s="93"/>
      <c r="G1" s="93"/>
      <c r="H1" s="93"/>
      <c r="AD1" s="67"/>
      <c r="AH1" s="67"/>
    </row>
    <row r="2" spans="1:71" s="48" customFormat="1" ht="18.5" x14ac:dyDescent="0.35">
      <c r="A2" s="49"/>
      <c r="B2" s="93"/>
      <c r="C2" s="93"/>
      <c r="D2" s="93"/>
      <c r="E2" s="93"/>
      <c r="F2" s="93"/>
      <c r="G2" s="93"/>
      <c r="H2" s="93"/>
      <c r="AD2" s="67"/>
      <c r="AH2" s="67"/>
    </row>
    <row r="3" spans="1:71" s="48" customFormat="1" ht="18.5" x14ac:dyDescent="0.35">
      <c r="A3" s="325" t="s">
        <v>611</v>
      </c>
      <c r="B3" s="327" t="s">
        <v>621</v>
      </c>
      <c r="C3" s="93"/>
      <c r="D3" s="93"/>
      <c r="E3" s="93"/>
      <c r="F3" s="93"/>
      <c r="G3" s="93"/>
      <c r="H3" s="93"/>
      <c r="AD3" s="67"/>
      <c r="AH3" s="67"/>
    </row>
    <row r="4" spans="1:71" s="48" customFormat="1" ht="20.5" customHeight="1" x14ac:dyDescent="0.35">
      <c r="A4" s="325" t="s">
        <v>613</v>
      </c>
      <c r="B4" s="327" t="s">
        <v>614</v>
      </c>
      <c r="AD4" s="67"/>
      <c r="AH4" s="67"/>
    </row>
    <row r="5" spans="1:71" s="119" customFormat="1" ht="11.5" customHeight="1" x14ac:dyDescent="0.35">
      <c r="A5" s="117"/>
      <c r="B5" s="118"/>
      <c r="C5" s="118"/>
      <c r="D5" s="118"/>
      <c r="E5" s="118"/>
      <c r="F5" s="118"/>
      <c r="G5" s="118"/>
      <c r="H5" s="118"/>
      <c r="I5" s="118"/>
      <c r="J5" s="118"/>
      <c r="K5" s="118"/>
      <c r="L5" s="118"/>
      <c r="M5" s="118"/>
      <c r="N5" s="118"/>
      <c r="O5" s="118"/>
      <c r="P5" s="118"/>
      <c r="Q5" s="118"/>
      <c r="R5" s="468" t="s">
        <v>308</v>
      </c>
      <c r="S5" s="468"/>
      <c r="T5" s="468"/>
      <c r="U5" s="468"/>
      <c r="V5" s="468"/>
      <c r="W5" s="468"/>
      <c r="X5" s="468"/>
      <c r="Y5" s="468"/>
      <c r="Z5" s="468"/>
      <c r="AA5" s="468"/>
      <c r="AB5" s="468"/>
      <c r="AC5" s="468"/>
      <c r="AD5" s="118"/>
      <c r="AE5" s="118"/>
      <c r="AF5" s="118"/>
      <c r="AG5" s="118"/>
      <c r="AH5" s="118"/>
      <c r="AI5" s="118"/>
      <c r="AJ5" s="118"/>
      <c r="AK5" s="118"/>
      <c r="AL5" s="118"/>
      <c r="AM5" s="468" t="s">
        <v>333</v>
      </c>
      <c r="AN5" s="468"/>
      <c r="AO5" s="468"/>
      <c r="AP5" s="468"/>
      <c r="AQ5" s="468"/>
      <c r="AR5" s="468"/>
      <c r="AS5" s="468"/>
      <c r="AT5" s="468"/>
      <c r="AU5" s="468"/>
      <c r="AV5" s="468"/>
      <c r="AW5" s="468"/>
      <c r="AX5" s="468"/>
      <c r="AY5" s="468"/>
      <c r="AZ5" s="468"/>
      <c r="BA5" s="468"/>
      <c r="BB5" s="468"/>
      <c r="BC5" s="468"/>
      <c r="BD5" s="468"/>
      <c r="BE5" s="468"/>
      <c r="BF5" s="468"/>
      <c r="BG5" s="118"/>
      <c r="BH5" s="118"/>
      <c r="BI5" s="118"/>
      <c r="BJ5" s="118"/>
      <c r="BK5" s="118"/>
      <c r="BL5" s="118"/>
      <c r="BM5" s="118"/>
      <c r="BN5" s="118"/>
      <c r="BO5" s="118"/>
      <c r="BP5" s="118"/>
      <c r="BQ5" s="118"/>
      <c r="BR5" s="118"/>
      <c r="BS5" s="118"/>
    </row>
    <row r="6" spans="1:71" s="69" customFormat="1" ht="92" x14ac:dyDescent="0.35">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657</v>
      </c>
      <c r="AL6" s="51" t="s">
        <v>658</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463" t="s">
        <v>306</v>
      </c>
      <c r="BC6" s="123" t="s">
        <v>307</v>
      </c>
      <c r="BD6" s="123" t="s">
        <v>463</v>
      </c>
      <c r="BE6" s="123" t="s">
        <v>464</v>
      </c>
      <c r="BF6" s="123" t="s">
        <v>465</v>
      </c>
      <c r="BG6" s="51" t="s">
        <v>168</v>
      </c>
      <c r="BH6" s="51" t="s">
        <v>474</v>
      </c>
      <c r="BI6" s="51" t="s">
        <v>169</v>
      </c>
      <c r="BJ6" s="51" t="s">
        <v>170</v>
      </c>
      <c r="BK6" s="51" t="s">
        <v>171</v>
      </c>
      <c r="BL6" s="51" t="s">
        <v>655</v>
      </c>
      <c r="BM6" s="51" t="s">
        <v>656</v>
      </c>
      <c r="BN6" s="51" t="s">
        <v>475</v>
      </c>
      <c r="BO6" s="51" t="s">
        <v>172</v>
      </c>
      <c r="BP6" s="51" t="s">
        <v>173</v>
      </c>
      <c r="BQ6" s="51" t="s">
        <v>665</v>
      </c>
      <c r="BR6" s="51" t="s">
        <v>666</v>
      </c>
      <c r="BS6" s="51" t="s">
        <v>174</v>
      </c>
    </row>
    <row r="7" spans="1:71" s="70" customFormat="1" ht="150" customHeight="1" x14ac:dyDescent="0.35">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659</v>
      </c>
      <c r="AL7" s="124" t="s">
        <v>660</v>
      </c>
      <c r="AM7" s="124" t="s">
        <v>184</v>
      </c>
      <c r="AN7" s="124" t="s">
        <v>184</v>
      </c>
      <c r="AO7" s="124" t="s">
        <v>184</v>
      </c>
      <c r="AP7" s="124" t="s">
        <v>184</v>
      </c>
      <c r="AQ7" s="124" t="s">
        <v>184</v>
      </c>
      <c r="AR7" s="124" t="s">
        <v>184</v>
      </c>
      <c r="AS7" s="124" t="s">
        <v>184</v>
      </c>
      <c r="AT7" s="124" t="s">
        <v>184</v>
      </c>
      <c r="AU7" s="124" t="s">
        <v>184</v>
      </c>
      <c r="AV7" s="124" t="s">
        <v>184</v>
      </c>
      <c r="AW7" s="124" t="s">
        <v>653</v>
      </c>
      <c r="AX7" s="124" t="s">
        <v>653</v>
      </c>
      <c r="AY7" s="124" t="s">
        <v>654</v>
      </c>
      <c r="AZ7" s="124" t="s">
        <v>653</v>
      </c>
      <c r="BA7" s="124" t="s">
        <v>653</v>
      </c>
      <c r="BB7" s="124" t="s">
        <v>653</v>
      </c>
      <c r="BC7" s="124" t="s">
        <v>653</v>
      </c>
      <c r="BD7" s="124" t="s">
        <v>653</v>
      </c>
      <c r="BE7" s="124" t="s">
        <v>653</v>
      </c>
      <c r="BF7" s="124" t="s">
        <v>653</v>
      </c>
      <c r="BG7" s="124" t="s">
        <v>515</v>
      </c>
      <c r="BH7" s="124" t="s">
        <v>511</v>
      </c>
      <c r="BI7" s="124" t="s">
        <v>512</v>
      </c>
      <c r="BJ7" s="124" t="s">
        <v>513</v>
      </c>
      <c r="BK7" s="124" t="s">
        <v>514</v>
      </c>
      <c r="BL7" s="124" t="s">
        <v>661</v>
      </c>
      <c r="BM7" s="124" t="s">
        <v>662</v>
      </c>
      <c r="BN7" s="124" t="s">
        <v>185</v>
      </c>
      <c r="BO7" s="124" t="s">
        <v>185</v>
      </c>
      <c r="BP7" s="124" t="s">
        <v>185</v>
      </c>
      <c r="BQ7" s="124" t="s">
        <v>185</v>
      </c>
      <c r="BR7" s="124" t="s">
        <v>185</v>
      </c>
      <c r="BS7" s="124" t="s">
        <v>185</v>
      </c>
    </row>
    <row r="8" spans="1:71" s="70" customFormat="1" x14ac:dyDescent="0.35">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464">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ht="23" x14ac:dyDescent="0.35">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4"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ht="23" x14ac:dyDescent="0.35">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2.5" x14ac:dyDescent="0.25">
      <c r="B11" s="394" t="str">
        <f>VLOOKUP(E11,'VPS1'!$J$10:$J$29,1,FALSE)</f>
        <v>MAŽE-LEADER-20VVG-03-04</v>
      </c>
      <c r="C11" s="394" t="str">
        <f>LEFT(E11,4)</f>
        <v>MAŽE</v>
      </c>
      <c r="D11" s="394" t="s">
        <v>414</v>
      </c>
      <c r="E11" s="394" t="s">
        <v>702</v>
      </c>
      <c r="F11" s="395">
        <v>45548</v>
      </c>
      <c r="G11" s="408" t="s">
        <v>703</v>
      </c>
      <c r="H11" s="396"/>
      <c r="I11" s="394" t="s">
        <v>704</v>
      </c>
      <c r="J11" s="394" t="s">
        <v>705</v>
      </c>
      <c r="K11" s="394" t="s">
        <v>706</v>
      </c>
      <c r="L11" s="394">
        <v>44486.18</v>
      </c>
      <c r="M11" s="394" t="s">
        <v>263</v>
      </c>
      <c r="N11" s="394" t="s">
        <v>293</v>
      </c>
      <c r="O11" s="132" t="s">
        <v>293</v>
      </c>
      <c r="P11" s="134" t="s">
        <v>459</v>
      </c>
      <c r="Q11" s="135" t="s">
        <v>459</v>
      </c>
      <c r="R11" s="135"/>
      <c r="S11" s="135"/>
      <c r="T11" s="135"/>
      <c r="U11" s="135"/>
      <c r="V11" s="135"/>
      <c r="W11" s="135"/>
      <c r="X11" s="135"/>
      <c r="Y11" s="135"/>
      <c r="Z11" s="135"/>
      <c r="AA11" s="135"/>
      <c r="AB11" s="135"/>
      <c r="AC11" s="135"/>
      <c r="AD11" s="446" t="s">
        <v>910</v>
      </c>
      <c r="AE11" s="132">
        <v>85</v>
      </c>
      <c r="AF11" s="136">
        <v>45565</v>
      </c>
      <c r="AG11" s="397">
        <v>0</v>
      </c>
      <c r="AH11" s="136">
        <v>45622</v>
      </c>
      <c r="AI11" s="136">
        <v>45666</v>
      </c>
      <c r="AJ11" s="136"/>
      <c r="AK11" s="136"/>
      <c r="AL11" s="136"/>
      <c r="AM11" s="132"/>
      <c r="AN11" s="132"/>
      <c r="AO11" s="132"/>
      <c r="AP11" s="132"/>
      <c r="AQ11" s="132"/>
      <c r="AR11" s="132"/>
      <c r="AS11" s="132"/>
      <c r="AT11" s="132"/>
      <c r="AU11" s="132"/>
      <c r="AV11" s="132"/>
      <c r="AW11" s="132"/>
      <c r="AX11" s="132"/>
      <c r="AY11" s="132"/>
      <c r="AZ11" s="132"/>
      <c r="BA11" s="132"/>
      <c r="BB11" s="132"/>
      <c r="BC11" s="132"/>
      <c r="BD11" s="132"/>
      <c r="BE11" s="132"/>
      <c r="BF11" s="132"/>
      <c r="BG11" s="398">
        <f t="shared" ref="BG11:BG77" si="0">IF($F11&gt;0,YEAR($F11),)</f>
        <v>2024</v>
      </c>
      <c r="BH11" s="398">
        <f>IF($AF11&gt;0,YEAR($AF11),)</f>
        <v>2024</v>
      </c>
      <c r="BI11" s="398">
        <f t="shared" ref="BI11:BI77" si="1">IF($AH11&gt;0,YEAR($AH11),)</f>
        <v>2024</v>
      </c>
      <c r="BJ11" s="398">
        <f t="shared" ref="BJ11:BJ77" si="2">IF($AI11&gt;0,YEAR($AI11),)</f>
        <v>2025</v>
      </c>
      <c r="BK11" s="398">
        <f t="shared" ref="BK11:BK77" si="3">IF($AJ11&gt;0,YEAR($AJ11),)</f>
        <v>0</v>
      </c>
      <c r="BL11" s="398">
        <f>IF($AK11&gt;0,$AK11,)</f>
        <v>0</v>
      </c>
      <c r="BM11" s="398">
        <f>IF($AL11&gt;0,$AL11,)</f>
        <v>0</v>
      </c>
      <c r="BN11" s="398" t="str">
        <f>IF(BH11&gt;0,"taip","ne")</f>
        <v>taip</v>
      </c>
      <c r="BO11" s="398" t="str">
        <f>IF(BI11&gt;0,"taip","ne")</f>
        <v>taip</v>
      </c>
      <c r="BP11" s="398" t="str">
        <f>IF(BJ11&gt;0,"taip","ne")</f>
        <v>taip</v>
      </c>
      <c r="BQ11" s="398" t="str">
        <f>IF(BL11&gt;0,"taip","ne")</f>
        <v>ne</v>
      </c>
      <c r="BR11" s="398" t="str">
        <f>IF(BM11&gt;0,"taip","ne")</f>
        <v>ne</v>
      </c>
      <c r="BS11" s="398" t="str">
        <f t="shared" ref="BS11:BS77" si="4">IF(BK11&gt;0,"taip","ne")</f>
        <v>ne</v>
      </c>
    </row>
    <row r="12" spans="1:71" s="130" customFormat="1" ht="12.5" x14ac:dyDescent="0.25">
      <c r="B12" s="394" t="str">
        <f>VLOOKUP(E12,'VPS1'!$J$10:$J$29,1,FALSE)</f>
        <v>MAŽE-LEADER-20VVG-03-04</v>
      </c>
      <c r="C12" s="394" t="str">
        <f>LEFT(E12,4)</f>
        <v>MAŽE</v>
      </c>
      <c r="D12" s="394" t="s">
        <v>414</v>
      </c>
      <c r="E12" s="394" t="s">
        <v>702</v>
      </c>
      <c r="F12" s="395">
        <v>45548</v>
      </c>
      <c r="G12" s="408" t="s">
        <v>710</v>
      </c>
      <c r="H12" s="396">
        <v>302310591</v>
      </c>
      <c r="I12" s="394" t="s">
        <v>708</v>
      </c>
      <c r="J12" s="394" t="s">
        <v>709</v>
      </c>
      <c r="K12" s="394" t="s">
        <v>712</v>
      </c>
      <c r="L12" s="394">
        <v>57661.97</v>
      </c>
      <c r="M12" s="394" t="s">
        <v>263</v>
      </c>
      <c r="N12" s="394" t="s">
        <v>711</v>
      </c>
      <c r="O12" s="132" t="s">
        <v>291</v>
      </c>
      <c r="P12" s="134" t="str">
        <f t="shared" ref="P12:Q78" si="5">IF($N12="fizinis asmuo","užpildykite","nepildyti")</f>
        <v>nepildyti</v>
      </c>
      <c r="Q12" s="135" t="str">
        <f t="shared" si="5"/>
        <v>nepildyti</v>
      </c>
      <c r="R12" s="135"/>
      <c r="S12" s="135"/>
      <c r="T12" s="135"/>
      <c r="U12" s="135"/>
      <c r="V12" s="135"/>
      <c r="W12" s="135"/>
      <c r="X12" s="135"/>
      <c r="Y12" s="135"/>
      <c r="Z12" s="135"/>
      <c r="AA12" s="135"/>
      <c r="AB12" s="135"/>
      <c r="AC12" s="135"/>
      <c r="AD12" s="446" t="s">
        <v>910</v>
      </c>
      <c r="AE12" s="132">
        <v>85</v>
      </c>
      <c r="AF12" s="136">
        <v>45565</v>
      </c>
      <c r="AG12" s="397">
        <v>0</v>
      </c>
      <c r="AH12" s="136">
        <v>45615</v>
      </c>
      <c r="AI12" s="136"/>
      <c r="AJ12" s="136"/>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398">
        <f t="shared" si="0"/>
        <v>2024</v>
      </c>
      <c r="BH12" s="398">
        <f t="shared" ref="BH12:BH78" si="6">IF($AF12&gt;0,YEAR($AF12),)</f>
        <v>2024</v>
      </c>
      <c r="BI12" s="398">
        <f t="shared" si="1"/>
        <v>2024</v>
      </c>
      <c r="BJ12" s="398">
        <f t="shared" si="2"/>
        <v>0</v>
      </c>
      <c r="BK12" s="398">
        <f t="shared" si="3"/>
        <v>0</v>
      </c>
      <c r="BL12" s="398">
        <f t="shared" ref="BL12:BL78" si="7">IF($AK12&gt;0,$AK12,)</f>
        <v>0</v>
      </c>
      <c r="BM12" s="398">
        <f t="shared" ref="BM12:BM78" si="8">IF($AL12&gt;0,$AL12,)</f>
        <v>0</v>
      </c>
      <c r="BN12" s="398" t="str">
        <f t="shared" ref="BN12:BN78" si="9">IF(BH12&gt;0,"taip","ne")</f>
        <v>taip</v>
      </c>
      <c r="BO12" s="398" t="str">
        <f t="shared" ref="BO12:BP78" si="10">IF(BI12&gt;0,"taip","ne")</f>
        <v>taip</v>
      </c>
      <c r="BP12" s="398" t="str">
        <f t="shared" si="10"/>
        <v>ne</v>
      </c>
      <c r="BQ12" s="398" t="str">
        <f t="shared" ref="BQ12:BQ78" si="11">IF(BL12&gt;0,"taip","ne")</f>
        <v>ne</v>
      </c>
      <c r="BR12" s="398" t="str">
        <f t="shared" ref="BR12:BR78" si="12">IF(BM12&gt;0,"taip","ne")</f>
        <v>ne</v>
      </c>
      <c r="BS12" s="398" t="str">
        <f t="shared" si="4"/>
        <v>ne</v>
      </c>
    </row>
    <row r="13" spans="1:71" s="130" customFormat="1" ht="12.5" x14ac:dyDescent="0.25">
      <c r="B13" s="394" t="str">
        <f>VLOOKUP(E13,'VPS1'!$J$10:$J$29,1,FALSE)</f>
        <v>MAŽE-LEADER-20VVG-09-03</v>
      </c>
      <c r="C13" s="394" t="s">
        <v>713</v>
      </c>
      <c r="D13" s="394" t="s">
        <v>414</v>
      </c>
      <c r="E13" s="394" t="s">
        <v>700</v>
      </c>
      <c r="F13" s="395">
        <v>45615</v>
      </c>
      <c r="G13" s="408" t="s">
        <v>714</v>
      </c>
      <c r="H13" s="396">
        <v>304031708</v>
      </c>
      <c r="I13" s="394" t="s">
        <v>715</v>
      </c>
      <c r="J13" s="394" t="s">
        <v>716</v>
      </c>
      <c r="K13" s="132" t="s">
        <v>717</v>
      </c>
      <c r="L13" s="394">
        <v>4946.78</v>
      </c>
      <c r="M13" s="394" t="s">
        <v>263</v>
      </c>
      <c r="N13" s="394" t="s">
        <v>711</v>
      </c>
      <c r="O13" s="132" t="s">
        <v>287</v>
      </c>
      <c r="P13" s="134" t="str">
        <f t="shared" si="5"/>
        <v>nepildyti</v>
      </c>
      <c r="Q13" s="135" t="str">
        <f t="shared" si="5"/>
        <v>nepildyti</v>
      </c>
      <c r="R13" s="135"/>
      <c r="S13" s="135"/>
      <c r="T13" s="135"/>
      <c r="U13" s="135"/>
      <c r="V13" s="135"/>
      <c r="W13" s="135"/>
      <c r="X13" s="135"/>
      <c r="Y13" s="135"/>
      <c r="Z13" s="135"/>
      <c r="AA13" s="135"/>
      <c r="AB13" s="135"/>
      <c r="AC13" s="135"/>
      <c r="AD13" s="446" t="s">
        <v>910</v>
      </c>
      <c r="AE13" s="132">
        <v>100</v>
      </c>
      <c r="AF13" s="136">
        <v>45630</v>
      </c>
      <c r="AG13" s="397">
        <v>0</v>
      </c>
      <c r="AH13" s="447">
        <v>45630</v>
      </c>
      <c r="AI13" s="447">
        <v>45630</v>
      </c>
      <c r="AJ13" s="136"/>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398">
        <f t="shared" si="0"/>
        <v>2024</v>
      </c>
      <c r="BH13" s="398">
        <f t="shared" si="6"/>
        <v>2024</v>
      </c>
      <c r="BI13" s="398">
        <f t="shared" si="1"/>
        <v>2024</v>
      </c>
      <c r="BJ13" s="398">
        <f t="shared" si="2"/>
        <v>2024</v>
      </c>
      <c r="BK13" s="398">
        <f t="shared" si="3"/>
        <v>0</v>
      </c>
      <c r="BL13" s="398">
        <f t="shared" si="7"/>
        <v>0</v>
      </c>
      <c r="BM13" s="398">
        <f t="shared" si="8"/>
        <v>0</v>
      </c>
      <c r="BN13" s="398" t="str">
        <f t="shared" si="9"/>
        <v>taip</v>
      </c>
      <c r="BO13" s="398" t="str">
        <f t="shared" si="10"/>
        <v>taip</v>
      </c>
      <c r="BP13" s="398" t="str">
        <f t="shared" si="10"/>
        <v>taip</v>
      </c>
      <c r="BQ13" s="398" t="str">
        <f t="shared" si="11"/>
        <v>ne</v>
      </c>
      <c r="BR13" s="398" t="str">
        <f t="shared" si="12"/>
        <v>ne</v>
      </c>
      <c r="BS13" s="398" t="str">
        <f t="shared" si="4"/>
        <v>ne</v>
      </c>
    </row>
    <row r="14" spans="1:71" s="406" customFormat="1" ht="12.5" x14ac:dyDescent="0.25">
      <c r="B14" s="407" t="str">
        <f>VLOOKUP(E14,'VPS1'!$J$10:$J$29,1,FALSE)</f>
        <v>MAŽE-LEADER-20VVG-09-03</v>
      </c>
      <c r="C14" s="408" t="s">
        <v>713</v>
      </c>
      <c r="D14" s="408" t="s">
        <v>414</v>
      </c>
      <c r="E14" s="408" t="s">
        <v>700</v>
      </c>
      <c r="F14" s="409">
        <v>45615</v>
      </c>
      <c r="G14" s="408" t="s">
        <v>718</v>
      </c>
      <c r="H14" s="408">
        <v>305186533</v>
      </c>
      <c r="I14" s="408" t="s">
        <v>720</v>
      </c>
      <c r="J14" s="408" t="s">
        <v>722</v>
      </c>
      <c r="K14" s="408" t="s">
        <v>724</v>
      </c>
      <c r="L14" s="434">
        <v>19999.88</v>
      </c>
      <c r="M14" s="408" t="s">
        <v>263</v>
      </c>
      <c r="N14" s="408" t="s">
        <v>711</v>
      </c>
      <c r="O14" s="408" t="s">
        <v>287</v>
      </c>
      <c r="P14" s="411" t="str">
        <f t="shared" si="5"/>
        <v>nepildyti</v>
      </c>
      <c r="Q14" s="412" t="str">
        <f t="shared" si="5"/>
        <v>nepildyti</v>
      </c>
      <c r="R14" s="413" t="s">
        <v>298</v>
      </c>
      <c r="S14" s="413" t="s">
        <v>298</v>
      </c>
      <c r="T14" s="413"/>
      <c r="U14" s="413"/>
      <c r="V14" s="413"/>
      <c r="W14" s="413"/>
      <c r="X14" s="413" t="s">
        <v>298</v>
      </c>
      <c r="Y14" s="413"/>
      <c r="Z14" s="413"/>
      <c r="AA14" s="413"/>
      <c r="AB14" s="413"/>
      <c r="AC14" s="413" t="s">
        <v>298</v>
      </c>
      <c r="AD14" s="414" t="s">
        <v>707</v>
      </c>
      <c r="AE14" s="415">
        <v>100</v>
      </c>
      <c r="AF14" s="416">
        <v>45630</v>
      </c>
      <c r="AG14" s="417">
        <v>20000</v>
      </c>
      <c r="AH14" s="418">
        <v>45737</v>
      </c>
      <c r="AI14" s="418">
        <v>45737</v>
      </c>
      <c r="AJ14" s="416"/>
      <c r="AK14" s="448">
        <v>2026</v>
      </c>
      <c r="AL14" s="415"/>
      <c r="AM14" s="415"/>
      <c r="AN14" s="415"/>
      <c r="AO14" s="415"/>
      <c r="AP14" s="415"/>
      <c r="AQ14" s="415"/>
      <c r="AR14" s="414">
        <v>400</v>
      </c>
      <c r="AS14" s="414">
        <v>20</v>
      </c>
      <c r="AT14" s="415"/>
      <c r="AU14" s="415"/>
      <c r="AV14" s="415"/>
      <c r="AW14" s="415"/>
      <c r="AX14" s="415"/>
      <c r="AY14" s="415"/>
      <c r="AZ14" s="415"/>
      <c r="BA14" s="415"/>
      <c r="BB14" s="446">
        <v>400</v>
      </c>
      <c r="BC14" s="415"/>
      <c r="BD14" s="415"/>
      <c r="BE14" s="415"/>
      <c r="BF14" s="415"/>
      <c r="BG14" s="419">
        <f t="shared" si="0"/>
        <v>2024</v>
      </c>
      <c r="BH14" s="419">
        <f t="shared" si="6"/>
        <v>2024</v>
      </c>
      <c r="BI14" s="419">
        <f t="shared" si="1"/>
        <v>2025</v>
      </c>
      <c r="BJ14" s="419">
        <f t="shared" si="2"/>
        <v>2025</v>
      </c>
      <c r="BK14" s="419">
        <f t="shared" si="3"/>
        <v>0</v>
      </c>
      <c r="BL14" s="419">
        <f t="shared" si="7"/>
        <v>2026</v>
      </c>
      <c r="BM14" s="419">
        <f t="shared" si="8"/>
        <v>0</v>
      </c>
      <c r="BN14" s="419" t="str">
        <f t="shared" si="9"/>
        <v>taip</v>
      </c>
      <c r="BO14" s="419" t="str">
        <f t="shared" si="10"/>
        <v>taip</v>
      </c>
      <c r="BP14" s="419" t="str">
        <f t="shared" si="10"/>
        <v>taip</v>
      </c>
      <c r="BQ14" s="419" t="str">
        <f t="shared" si="11"/>
        <v>taip</v>
      </c>
      <c r="BR14" s="419" t="str">
        <f t="shared" si="12"/>
        <v>ne</v>
      </c>
      <c r="BS14" s="419" t="str">
        <f t="shared" si="4"/>
        <v>ne</v>
      </c>
    </row>
    <row r="15" spans="1:71" s="406" customFormat="1" ht="12.5" x14ac:dyDescent="0.25">
      <c r="B15" s="407" t="str">
        <f>VLOOKUP(E15,'VPS1'!$J$10:$J$29,1,FALSE)</f>
        <v>MAŽE-LEADER-20VVG-09-03</v>
      </c>
      <c r="C15" s="408" t="s">
        <v>713</v>
      </c>
      <c r="D15" s="408" t="s">
        <v>414</v>
      </c>
      <c r="E15" s="408" t="s">
        <v>700</v>
      </c>
      <c r="F15" s="409">
        <v>45615</v>
      </c>
      <c r="G15" s="408" t="s">
        <v>719</v>
      </c>
      <c r="H15" s="408">
        <v>303212367</v>
      </c>
      <c r="I15" s="408" t="s">
        <v>721</v>
      </c>
      <c r="J15" s="408" t="s">
        <v>723</v>
      </c>
      <c r="K15" s="408" t="s">
        <v>725</v>
      </c>
      <c r="L15" s="410">
        <v>20276</v>
      </c>
      <c r="M15" s="408" t="s">
        <v>263</v>
      </c>
      <c r="N15" s="408" t="s">
        <v>711</v>
      </c>
      <c r="O15" s="408" t="s">
        <v>726</v>
      </c>
      <c r="P15" s="411" t="str">
        <f t="shared" si="5"/>
        <v>nepildyti</v>
      </c>
      <c r="Q15" s="412" t="str">
        <f t="shared" si="5"/>
        <v>nepildyti</v>
      </c>
      <c r="R15" s="413" t="s">
        <v>298</v>
      </c>
      <c r="S15" s="413" t="s">
        <v>298</v>
      </c>
      <c r="T15" s="413"/>
      <c r="U15" s="413"/>
      <c r="V15" s="413"/>
      <c r="W15" s="413"/>
      <c r="X15" s="413" t="s">
        <v>298</v>
      </c>
      <c r="Y15" s="413"/>
      <c r="Z15" s="413"/>
      <c r="AA15" s="413"/>
      <c r="AB15" s="413"/>
      <c r="AC15" s="413" t="s">
        <v>298</v>
      </c>
      <c r="AD15" s="414" t="s">
        <v>707</v>
      </c>
      <c r="AE15" s="415">
        <v>100</v>
      </c>
      <c r="AF15" s="416">
        <v>45630</v>
      </c>
      <c r="AG15" s="417">
        <v>20276</v>
      </c>
      <c r="AH15" s="418">
        <v>45708</v>
      </c>
      <c r="AI15" s="418">
        <v>45708</v>
      </c>
      <c r="AJ15" s="449">
        <v>45975</v>
      </c>
      <c r="AK15" s="414">
        <v>2025</v>
      </c>
      <c r="AL15" s="414">
        <v>2025</v>
      </c>
      <c r="AM15" s="415"/>
      <c r="AN15" s="415"/>
      <c r="AO15" s="415"/>
      <c r="AP15" s="415"/>
      <c r="AQ15" s="415"/>
      <c r="AR15" s="414">
        <v>250</v>
      </c>
      <c r="AS15" s="414">
        <v>15</v>
      </c>
      <c r="AT15" s="415"/>
      <c r="AU15" s="415"/>
      <c r="AV15" s="415"/>
      <c r="AW15" s="415"/>
      <c r="AX15" s="415"/>
      <c r="AY15" s="415"/>
      <c r="AZ15" s="415"/>
      <c r="BA15" s="415"/>
      <c r="BB15" s="446">
        <v>250</v>
      </c>
      <c r="BC15" s="448">
        <v>15</v>
      </c>
      <c r="BD15" s="415"/>
      <c r="BE15" s="415"/>
      <c r="BF15" s="415"/>
      <c r="BG15" s="419">
        <f t="shared" si="0"/>
        <v>2024</v>
      </c>
      <c r="BH15" s="419">
        <f t="shared" si="6"/>
        <v>2024</v>
      </c>
      <c r="BI15" s="419">
        <f t="shared" si="1"/>
        <v>2025</v>
      </c>
      <c r="BJ15" s="419">
        <f t="shared" si="2"/>
        <v>2025</v>
      </c>
      <c r="BK15" s="419">
        <f t="shared" si="3"/>
        <v>2025</v>
      </c>
      <c r="BL15" s="419">
        <f t="shared" si="7"/>
        <v>2025</v>
      </c>
      <c r="BM15" s="419">
        <f t="shared" si="8"/>
        <v>2025</v>
      </c>
      <c r="BN15" s="419" t="str">
        <f t="shared" si="9"/>
        <v>taip</v>
      </c>
      <c r="BO15" s="419" t="str">
        <f t="shared" si="10"/>
        <v>taip</v>
      </c>
      <c r="BP15" s="419" t="str">
        <f t="shared" si="10"/>
        <v>taip</v>
      </c>
      <c r="BQ15" s="419" t="str">
        <f t="shared" si="11"/>
        <v>taip</v>
      </c>
      <c r="BR15" s="419" t="str">
        <f t="shared" si="12"/>
        <v>taip</v>
      </c>
      <c r="BS15" s="419" t="str">
        <f t="shared" si="4"/>
        <v>taip</v>
      </c>
    </row>
    <row r="16" spans="1:71" s="420" customFormat="1" ht="12.5" x14ac:dyDescent="0.25">
      <c r="B16" s="401" t="str">
        <f>VLOOKUP(E16,'VPS1'!$J$10:$J$29,1,FALSE)</f>
        <v>MAŽE-LEADER-20VVG-03-04</v>
      </c>
      <c r="C16" s="421" t="s">
        <v>713</v>
      </c>
      <c r="D16" s="421" t="s">
        <v>414</v>
      </c>
      <c r="E16" s="401" t="s">
        <v>702</v>
      </c>
      <c r="F16" s="422">
        <v>45733</v>
      </c>
      <c r="G16" s="423" t="s">
        <v>782</v>
      </c>
      <c r="H16" s="424">
        <v>305717158</v>
      </c>
      <c r="I16" s="425" t="s">
        <v>786</v>
      </c>
      <c r="J16" s="423" t="s">
        <v>783</v>
      </c>
      <c r="K16" s="423" t="s">
        <v>784</v>
      </c>
      <c r="L16" s="426">
        <v>100000</v>
      </c>
      <c r="M16" s="421" t="s">
        <v>263</v>
      </c>
      <c r="N16" s="421" t="s">
        <v>711</v>
      </c>
      <c r="O16" s="421" t="s">
        <v>291</v>
      </c>
      <c r="P16" s="427" t="str">
        <f t="shared" si="5"/>
        <v>nepildyti</v>
      </c>
      <c r="Q16" s="421" t="str">
        <f t="shared" si="5"/>
        <v>nepildyti</v>
      </c>
      <c r="R16" s="421"/>
      <c r="S16" s="421" t="s">
        <v>298</v>
      </c>
      <c r="T16" s="421"/>
      <c r="U16" s="421"/>
      <c r="V16" s="421"/>
      <c r="W16" s="421"/>
      <c r="X16" s="421" t="s">
        <v>298</v>
      </c>
      <c r="Y16" s="421" t="s">
        <v>298</v>
      </c>
      <c r="Z16" s="421" t="s">
        <v>298</v>
      </c>
      <c r="AA16" s="421"/>
      <c r="AB16" s="421" t="s">
        <v>298</v>
      </c>
      <c r="AC16" s="421"/>
      <c r="AD16" s="423" t="s">
        <v>707</v>
      </c>
      <c r="AE16" s="423">
        <v>65</v>
      </c>
      <c r="AF16" s="428">
        <v>45762</v>
      </c>
      <c r="AG16" s="429">
        <v>100000</v>
      </c>
      <c r="AH16" s="428">
        <v>45847</v>
      </c>
      <c r="AI16" s="428">
        <v>45929</v>
      </c>
      <c r="AJ16" s="428"/>
      <c r="AK16" s="450">
        <v>2026</v>
      </c>
      <c r="AL16" s="423"/>
      <c r="AM16" s="423"/>
      <c r="AN16" s="423"/>
      <c r="AO16" s="423">
        <v>2</v>
      </c>
      <c r="AP16" s="423"/>
      <c r="AQ16" s="423">
        <v>1</v>
      </c>
      <c r="AR16" s="423">
        <v>8</v>
      </c>
      <c r="AS16" s="423"/>
      <c r="AT16" s="423"/>
      <c r="AU16" s="423"/>
      <c r="AV16" s="423"/>
      <c r="AW16" s="423"/>
      <c r="AX16" s="423"/>
      <c r="AY16" s="423"/>
      <c r="AZ16" s="423"/>
      <c r="BA16" s="423"/>
      <c r="BB16" s="465">
        <v>8</v>
      </c>
      <c r="BC16" s="430"/>
      <c r="BD16" s="423"/>
      <c r="BE16" s="423"/>
      <c r="BF16" s="423"/>
      <c r="BG16" s="401">
        <f t="shared" si="0"/>
        <v>2025</v>
      </c>
      <c r="BH16" s="401">
        <f t="shared" si="6"/>
        <v>2025</v>
      </c>
      <c r="BI16" s="401">
        <f t="shared" si="1"/>
        <v>2025</v>
      </c>
      <c r="BJ16" s="401">
        <f t="shared" si="2"/>
        <v>2025</v>
      </c>
      <c r="BK16" s="401">
        <f t="shared" si="3"/>
        <v>0</v>
      </c>
      <c r="BL16" s="401">
        <f t="shared" si="7"/>
        <v>2026</v>
      </c>
      <c r="BM16" s="401">
        <f t="shared" si="8"/>
        <v>0</v>
      </c>
      <c r="BN16" s="401" t="str">
        <f t="shared" si="9"/>
        <v>taip</v>
      </c>
      <c r="BO16" s="401" t="str">
        <f t="shared" si="10"/>
        <v>taip</v>
      </c>
      <c r="BP16" s="401" t="str">
        <f t="shared" si="10"/>
        <v>taip</v>
      </c>
      <c r="BQ16" s="401" t="str">
        <f t="shared" si="11"/>
        <v>taip</v>
      </c>
      <c r="BR16" s="401" t="str">
        <f t="shared" si="12"/>
        <v>ne</v>
      </c>
      <c r="BS16" s="401" t="str">
        <f t="shared" si="4"/>
        <v>ne</v>
      </c>
    </row>
    <row r="17" spans="2:71" s="420" customFormat="1" ht="12.5" x14ac:dyDescent="0.25">
      <c r="B17" s="401" t="str">
        <f>VLOOKUP(E17,'VPS1'!$J$10:$J$29,1,FALSE)</f>
        <v>MAŽE-LEADER-20VVG-03-04</v>
      </c>
      <c r="C17" s="401" t="s">
        <v>713</v>
      </c>
      <c r="D17" s="401" t="s">
        <v>414</v>
      </c>
      <c r="E17" s="401" t="s">
        <v>702</v>
      </c>
      <c r="F17" s="422">
        <v>45740</v>
      </c>
      <c r="G17" s="423" t="s">
        <v>785</v>
      </c>
      <c r="H17" s="424"/>
      <c r="I17" s="423" t="s">
        <v>787</v>
      </c>
      <c r="J17" s="423" t="s">
        <v>788</v>
      </c>
      <c r="K17" s="423" t="s">
        <v>789</v>
      </c>
      <c r="L17" s="426">
        <v>10754.25</v>
      </c>
      <c r="M17" s="421" t="s">
        <v>263</v>
      </c>
      <c r="N17" s="423" t="s">
        <v>293</v>
      </c>
      <c r="O17" s="423" t="s">
        <v>293</v>
      </c>
      <c r="P17" s="427" t="s">
        <v>781</v>
      </c>
      <c r="Q17" s="421" t="s">
        <v>459</v>
      </c>
      <c r="R17" s="421"/>
      <c r="S17" s="421" t="s">
        <v>298</v>
      </c>
      <c r="T17" s="421"/>
      <c r="U17" s="421"/>
      <c r="V17" s="421"/>
      <c r="W17" s="421"/>
      <c r="X17" s="421" t="s">
        <v>298</v>
      </c>
      <c r="Y17" s="421" t="s">
        <v>298</v>
      </c>
      <c r="Z17" s="421" t="s">
        <v>298</v>
      </c>
      <c r="AA17" s="421"/>
      <c r="AB17" s="421" t="s">
        <v>298</v>
      </c>
      <c r="AC17" s="421"/>
      <c r="AD17" s="423" t="s">
        <v>707</v>
      </c>
      <c r="AE17" s="423">
        <v>40</v>
      </c>
      <c r="AF17" s="428">
        <v>45762</v>
      </c>
      <c r="AG17" s="429">
        <v>10754</v>
      </c>
      <c r="AH17" s="428">
        <v>45849</v>
      </c>
      <c r="AI17" s="428">
        <v>45863</v>
      </c>
      <c r="AJ17" s="428">
        <v>45960</v>
      </c>
      <c r="AK17" s="423">
        <v>2025</v>
      </c>
      <c r="AL17" s="423">
        <v>2025</v>
      </c>
      <c r="AM17" s="423"/>
      <c r="AN17" s="423"/>
      <c r="AO17" s="423">
        <v>1</v>
      </c>
      <c r="AP17" s="423">
        <v>1</v>
      </c>
      <c r="AQ17" s="423"/>
      <c r="AR17" s="423">
        <v>30</v>
      </c>
      <c r="AS17" s="423"/>
      <c r="AT17" s="423"/>
      <c r="AU17" s="423"/>
      <c r="AV17" s="423"/>
      <c r="AW17" s="423"/>
      <c r="AX17" s="423"/>
      <c r="AY17" s="423">
        <v>1</v>
      </c>
      <c r="AZ17" s="423">
        <v>1</v>
      </c>
      <c r="BA17" s="423"/>
      <c r="BB17" s="465">
        <v>30</v>
      </c>
      <c r="BC17" s="430"/>
      <c r="BD17" s="423"/>
      <c r="BE17" s="423"/>
      <c r="BF17" s="423"/>
      <c r="BG17" s="401">
        <f t="shared" si="0"/>
        <v>2025</v>
      </c>
      <c r="BH17" s="401">
        <f t="shared" si="6"/>
        <v>2025</v>
      </c>
      <c r="BI17" s="401">
        <f t="shared" si="1"/>
        <v>2025</v>
      </c>
      <c r="BJ17" s="401">
        <f t="shared" si="2"/>
        <v>2025</v>
      </c>
      <c r="BK17" s="401">
        <f t="shared" si="3"/>
        <v>2025</v>
      </c>
      <c r="BL17" s="401">
        <f t="shared" si="7"/>
        <v>2025</v>
      </c>
      <c r="BM17" s="401">
        <f t="shared" si="8"/>
        <v>2025</v>
      </c>
      <c r="BN17" s="401" t="str">
        <f t="shared" si="9"/>
        <v>taip</v>
      </c>
      <c r="BO17" s="401" t="str">
        <f t="shared" si="10"/>
        <v>taip</v>
      </c>
      <c r="BP17" s="401" t="str">
        <f t="shared" si="10"/>
        <v>taip</v>
      </c>
      <c r="BQ17" s="401" t="str">
        <f t="shared" si="11"/>
        <v>taip</v>
      </c>
      <c r="BR17" s="401" t="str">
        <f t="shared" si="12"/>
        <v>taip</v>
      </c>
      <c r="BS17" s="401" t="str">
        <f t="shared" si="4"/>
        <v>taip</v>
      </c>
    </row>
    <row r="18" spans="2:71" s="420" customFormat="1" ht="12.5" x14ac:dyDescent="0.25">
      <c r="B18" s="401" t="str">
        <f>VLOOKUP(E18,'VPS1'!$J$10:$J$29,1,FALSE)</f>
        <v>MAŽE-LEADER-20VVG-03-04</v>
      </c>
      <c r="C18" s="401" t="s">
        <v>713</v>
      </c>
      <c r="D18" s="401" t="s">
        <v>414</v>
      </c>
      <c r="E18" s="401" t="s">
        <v>702</v>
      </c>
      <c r="F18" s="422">
        <v>45740</v>
      </c>
      <c r="G18" s="423" t="s">
        <v>790</v>
      </c>
      <c r="H18" s="424">
        <v>303997875</v>
      </c>
      <c r="I18" s="423" t="s">
        <v>791</v>
      </c>
      <c r="J18" s="423" t="s">
        <v>792</v>
      </c>
      <c r="K18" s="423" t="s">
        <v>793</v>
      </c>
      <c r="L18" s="429">
        <v>99317.28</v>
      </c>
      <c r="M18" s="421" t="s">
        <v>263</v>
      </c>
      <c r="N18" s="423" t="s">
        <v>711</v>
      </c>
      <c r="O18" s="423" t="s">
        <v>291</v>
      </c>
      <c r="P18" s="427" t="str">
        <f t="shared" si="5"/>
        <v>nepildyti</v>
      </c>
      <c r="Q18" s="421" t="str">
        <f t="shared" si="5"/>
        <v>nepildyti</v>
      </c>
      <c r="R18" s="421"/>
      <c r="S18" s="421" t="s">
        <v>298</v>
      </c>
      <c r="T18" s="421"/>
      <c r="U18" s="421"/>
      <c r="V18" s="421"/>
      <c r="W18" s="421"/>
      <c r="X18" s="421" t="s">
        <v>298</v>
      </c>
      <c r="Y18" s="421" t="s">
        <v>298</v>
      </c>
      <c r="Z18" s="421" t="s">
        <v>298</v>
      </c>
      <c r="AA18" s="421"/>
      <c r="AB18" s="421" t="s">
        <v>298</v>
      </c>
      <c r="AC18" s="421"/>
      <c r="AD18" s="423" t="s">
        <v>707</v>
      </c>
      <c r="AE18" s="423">
        <v>90</v>
      </c>
      <c r="AF18" s="428">
        <v>45762</v>
      </c>
      <c r="AG18" s="429">
        <v>99317</v>
      </c>
      <c r="AH18" s="428">
        <v>45863</v>
      </c>
      <c r="AI18" s="428">
        <v>45881</v>
      </c>
      <c r="AJ18" s="428"/>
      <c r="AK18" s="450">
        <v>2026</v>
      </c>
      <c r="AL18" s="423"/>
      <c r="AM18" s="423"/>
      <c r="AN18" s="423"/>
      <c r="AO18" s="423">
        <v>3</v>
      </c>
      <c r="AP18" s="423"/>
      <c r="AQ18" s="423">
        <v>1</v>
      </c>
      <c r="AR18" s="423">
        <v>8</v>
      </c>
      <c r="AS18" s="423"/>
      <c r="AT18" s="423"/>
      <c r="AU18" s="423"/>
      <c r="AV18" s="423"/>
      <c r="AW18" s="423"/>
      <c r="AX18" s="423"/>
      <c r="AY18" s="423"/>
      <c r="AZ18" s="423"/>
      <c r="BA18" s="423"/>
      <c r="BB18" s="465">
        <v>8</v>
      </c>
      <c r="BC18" s="430"/>
      <c r="BD18" s="423"/>
      <c r="BE18" s="423"/>
      <c r="BF18" s="423"/>
      <c r="BG18" s="401">
        <f t="shared" si="0"/>
        <v>2025</v>
      </c>
      <c r="BH18" s="401">
        <f t="shared" si="6"/>
        <v>2025</v>
      </c>
      <c r="BI18" s="401">
        <f t="shared" si="1"/>
        <v>2025</v>
      </c>
      <c r="BJ18" s="401">
        <f t="shared" si="2"/>
        <v>2025</v>
      </c>
      <c r="BK18" s="401">
        <f t="shared" si="3"/>
        <v>0</v>
      </c>
      <c r="BL18" s="401">
        <f t="shared" si="7"/>
        <v>2026</v>
      </c>
      <c r="BM18" s="401">
        <f t="shared" si="8"/>
        <v>0</v>
      </c>
      <c r="BN18" s="401" t="str">
        <f t="shared" si="9"/>
        <v>taip</v>
      </c>
      <c r="BO18" s="401" t="str">
        <f t="shared" si="10"/>
        <v>taip</v>
      </c>
      <c r="BP18" s="401" t="str">
        <f t="shared" si="10"/>
        <v>taip</v>
      </c>
      <c r="BQ18" s="401" t="str">
        <f t="shared" si="11"/>
        <v>taip</v>
      </c>
      <c r="BR18" s="401" t="str">
        <f t="shared" si="12"/>
        <v>ne</v>
      </c>
      <c r="BS18" s="401" t="str">
        <f t="shared" si="4"/>
        <v>ne</v>
      </c>
    </row>
    <row r="19" spans="2:71" s="420" customFormat="1" ht="12.5" x14ac:dyDescent="0.25">
      <c r="B19" s="401" t="str">
        <f>VLOOKUP(E19,'VPS1'!$J$10:$J$29,1,FALSE)</f>
        <v>MAŽE-LEADER-20VVG-03-04</v>
      </c>
      <c r="C19" s="401" t="s">
        <v>713</v>
      </c>
      <c r="D19" s="401" t="s">
        <v>414</v>
      </c>
      <c r="E19" s="401" t="s">
        <v>702</v>
      </c>
      <c r="F19" s="422">
        <v>45740</v>
      </c>
      <c r="G19" s="423" t="s">
        <v>794</v>
      </c>
      <c r="H19" s="424">
        <v>304828643</v>
      </c>
      <c r="I19" s="423" t="s">
        <v>795</v>
      </c>
      <c r="J19" s="423" t="s">
        <v>796</v>
      </c>
      <c r="K19" s="423" t="s">
        <v>797</v>
      </c>
      <c r="L19" s="429">
        <v>100000</v>
      </c>
      <c r="M19" s="421" t="s">
        <v>263</v>
      </c>
      <c r="N19" s="423" t="s">
        <v>711</v>
      </c>
      <c r="O19" s="423" t="s">
        <v>291</v>
      </c>
      <c r="P19" s="427" t="str">
        <f t="shared" si="5"/>
        <v>nepildyti</v>
      </c>
      <c r="Q19" s="421" t="str">
        <f t="shared" si="5"/>
        <v>nepildyti</v>
      </c>
      <c r="R19" s="421"/>
      <c r="S19" s="421" t="s">
        <v>298</v>
      </c>
      <c r="T19" s="421"/>
      <c r="U19" s="421"/>
      <c r="V19" s="421"/>
      <c r="W19" s="421"/>
      <c r="X19" s="421" t="s">
        <v>298</v>
      </c>
      <c r="Y19" s="421" t="s">
        <v>298</v>
      </c>
      <c r="Z19" s="421" t="s">
        <v>298</v>
      </c>
      <c r="AA19" s="421"/>
      <c r="AB19" s="421"/>
      <c r="AC19" s="421"/>
      <c r="AD19" s="423" t="s">
        <v>707</v>
      </c>
      <c r="AE19" s="423">
        <v>80</v>
      </c>
      <c r="AF19" s="428">
        <v>45762</v>
      </c>
      <c r="AG19" s="429">
        <v>100000</v>
      </c>
      <c r="AH19" s="428">
        <v>45828</v>
      </c>
      <c r="AI19" s="428">
        <v>45862</v>
      </c>
      <c r="AJ19" s="428"/>
      <c r="AK19" s="423">
        <v>2025</v>
      </c>
      <c r="AL19" s="423"/>
      <c r="AM19" s="423"/>
      <c r="AN19" s="423"/>
      <c r="AO19" s="423">
        <v>3</v>
      </c>
      <c r="AP19" s="423"/>
      <c r="AQ19" s="423">
        <v>1</v>
      </c>
      <c r="AR19" s="423">
        <v>8</v>
      </c>
      <c r="AS19" s="423"/>
      <c r="AT19" s="423"/>
      <c r="AU19" s="423"/>
      <c r="AV19" s="423"/>
      <c r="AW19" s="423"/>
      <c r="AX19" s="423"/>
      <c r="AY19" s="423"/>
      <c r="AZ19" s="431"/>
      <c r="BA19" s="451">
        <v>1</v>
      </c>
      <c r="BB19" s="465">
        <v>8</v>
      </c>
      <c r="BC19" s="430"/>
      <c r="BD19" s="423"/>
      <c r="BE19" s="423"/>
      <c r="BF19" s="423"/>
      <c r="BG19" s="401">
        <f t="shared" si="0"/>
        <v>2025</v>
      </c>
      <c r="BH19" s="401">
        <f t="shared" si="6"/>
        <v>2025</v>
      </c>
      <c r="BI19" s="401">
        <f t="shared" si="1"/>
        <v>2025</v>
      </c>
      <c r="BJ19" s="401">
        <f t="shared" si="2"/>
        <v>2025</v>
      </c>
      <c r="BK19" s="401">
        <f t="shared" si="3"/>
        <v>0</v>
      </c>
      <c r="BL19" s="401">
        <f t="shared" si="7"/>
        <v>2025</v>
      </c>
      <c r="BM19" s="401">
        <f t="shared" si="8"/>
        <v>0</v>
      </c>
      <c r="BN19" s="401" t="str">
        <f t="shared" si="9"/>
        <v>taip</v>
      </c>
      <c r="BO19" s="401" t="str">
        <f t="shared" si="10"/>
        <v>taip</v>
      </c>
      <c r="BP19" s="401" t="str">
        <f t="shared" si="10"/>
        <v>taip</v>
      </c>
      <c r="BQ19" s="401" t="str">
        <f t="shared" si="11"/>
        <v>taip</v>
      </c>
      <c r="BR19" s="401" t="str">
        <f t="shared" si="12"/>
        <v>ne</v>
      </c>
      <c r="BS19" s="401" t="str">
        <f t="shared" si="4"/>
        <v>ne</v>
      </c>
    </row>
    <row r="20" spans="2:71" s="420" customFormat="1" ht="12.5" x14ac:dyDescent="0.25">
      <c r="B20" s="454" t="s">
        <v>702</v>
      </c>
      <c r="C20" s="454" t="s">
        <v>713</v>
      </c>
      <c r="D20" s="454" t="s">
        <v>414</v>
      </c>
      <c r="E20" s="454" t="s">
        <v>702</v>
      </c>
      <c r="F20" s="455">
        <v>45740</v>
      </c>
      <c r="G20" s="423" t="s">
        <v>858</v>
      </c>
      <c r="H20" s="424"/>
      <c r="I20" s="423" t="s">
        <v>861</v>
      </c>
      <c r="J20" s="450" t="s">
        <v>911</v>
      </c>
      <c r="K20" s="423" t="s">
        <v>867</v>
      </c>
      <c r="L20" s="429">
        <v>99770.15</v>
      </c>
      <c r="M20" s="421" t="s">
        <v>263</v>
      </c>
      <c r="N20" s="423" t="s">
        <v>293</v>
      </c>
      <c r="O20" s="423" t="s">
        <v>293</v>
      </c>
      <c r="P20" s="427" t="str">
        <f t="shared" si="5"/>
        <v>užpildykite</v>
      </c>
      <c r="Q20" s="421" t="str">
        <f t="shared" si="5"/>
        <v>užpildykite</v>
      </c>
      <c r="R20" s="421"/>
      <c r="S20" s="421"/>
      <c r="T20" s="421"/>
      <c r="U20" s="421"/>
      <c r="V20" s="421"/>
      <c r="W20" s="421"/>
      <c r="X20" s="421"/>
      <c r="Y20" s="421"/>
      <c r="Z20" s="421"/>
      <c r="AA20" s="421"/>
      <c r="AB20" s="421"/>
      <c r="AC20" s="421"/>
      <c r="AD20" s="450" t="s">
        <v>912</v>
      </c>
      <c r="AE20" s="450">
        <v>70</v>
      </c>
      <c r="AF20" s="452">
        <v>45762</v>
      </c>
      <c r="AG20" s="453">
        <v>0</v>
      </c>
      <c r="AH20" s="428"/>
      <c r="AI20" s="428"/>
      <c r="AJ20" s="428"/>
      <c r="AK20" s="423"/>
      <c r="AL20" s="423"/>
      <c r="AM20" s="423"/>
      <c r="AN20" s="423"/>
      <c r="AO20" s="432"/>
      <c r="AP20" s="432"/>
      <c r="AQ20" s="432"/>
      <c r="AR20" s="432"/>
      <c r="AS20" s="423"/>
      <c r="AT20" s="423"/>
      <c r="AU20" s="423"/>
      <c r="AV20" s="423"/>
      <c r="AW20" s="423"/>
      <c r="AX20" s="423"/>
      <c r="AY20" s="423"/>
      <c r="AZ20" s="431"/>
      <c r="BA20" s="431"/>
      <c r="BB20" s="466"/>
      <c r="BC20" s="430"/>
      <c r="BD20" s="423"/>
      <c r="BE20" s="423"/>
      <c r="BF20" s="423"/>
      <c r="BG20" s="454">
        <v>2025</v>
      </c>
      <c r="BH20" s="454">
        <v>2025</v>
      </c>
      <c r="BI20" s="401"/>
      <c r="BJ20" s="401"/>
      <c r="BK20" s="401"/>
      <c r="BL20" s="401"/>
      <c r="BM20" s="401"/>
      <c r="BN20" s="401"/>
      <c r="BO20" s="401"/>
      <c r="BP20" s="401"/>
      <c r="BQ20" s="401"/>
      <c r="BR20" s="401"/>
      <c r="BS20" s="401"/>
    </row>
    <row r="21" spans="2:71" s="420" customFormat="1" ht="12.5" x14ac:dyDescent="0.25">
      <c r="B21" s="454" t="s">
        <v>702</v>
      </c>
      <c r="C21" s="454" t="s">
        <v>713</v>
      </c>
      <c r="D21" s="454" t="s">
        <v>414</v>
      </c>
      <c r="E21" s="454" t="s">
        <v>702</v>
      </c>
      <c r="F21" s="455">
        <v>45740</v>
      </c>
      <c r="G21" s="423" t="s">
        <v>859</v>
      </c>
      <c r="H21" s="424">
        <v>307125027</v>
      </c>
      <c r="I21" s="423" t="s">
        <v>862</v>
      </c>
      <c r="J21" s="450" t="s">
        <v>913</v>
      </c>
      <c r="K21" s="423" t="s">
        <v>868</v>
      </c>
      <c r="L21" s="429">
        <v>10838.59</v>
      </c>
      <c r="M21" s="421" t="s">
        <v>263</v>
      </c>
      <c r="N21" s="423" t="s">
        <v>711</v>
      </c>
      <c r="O21" s="423" t="s">
        <v>291</v>
      </c>
      <c r="P21" s="427" t="str">
        <f t="shared" si="5"/>
        <v>nepildyti</v>
      </c>
      <c r="Q21" s="421" t="str">
        <f t="shared" si="5"/>
        <v>nepildyti</v>
      </c>
      <c r="R21" s="421"/>
      <c r="S21" s="421"/>
      <c r="T21" s="421"/>
      <c r="U21" s="421"/>
      <c r="V21" s="421"/>
      <c r="W21" s="421"/>
      <c r="X21" s="421"/>
      <c r="Y21" s="421"/>
      <c r="Z21" s="421"/>
      <c r="AA21" s="421"/>
      <c r="AB21" s="421"/>
      <c r="AC21" s="421"/>
      <c r="AD21" s="450" t="s">
        <v>914</v>
      </c>
      <c r="AE21" s="450">
        <v>50</v>
      </c>
      <c r="AF21" s="452">
        <v>45762</v>
      </c>
      <c r="AG21" s="453">
        <v>0</v>
      </c>
      <c r="AH21" s="452">
        <v>45847</v>
      </c>
      <c r="AI21" s="428"/>
      <c r="AJ21" s="428"/>
      <c r="AK21" s="423"/>
      <c r="AL21" s="423"/>
      <c r="AM21" s="423"/>
      <c r="AN21" s="423"/>
      <c r="AO21" s="432"/>
      <c r="AP21" s="432"/>
      <c r="AQ21" s="432"/>
      <c r="AR21" s="432"/>
      <c r="AS21" s="423"/>
      <c r="AT21" s="423"/>
      <c r="AU21" s="423"/>
      <c r="AV21" s="423"/>
      <c r="AW21" s="423"/>
      <c r="AX21" s="423"/>
      <c r="AY21" s="423"/>
      <c r="AZ21" s="431"/>
      <c r="BA21" s="431"/>
      <c r="BB21" s="466"/>
      <c r="BC21" s="430"/>
      <c r="BD21" s="423"/>
      <c r="BE21" s="423"/>
      <c r="BF21" s="423"/>
      <c r="BG21" s="454">
        <v>2025</v>
      </c>
      <c r="BH21" s="454">
        <v>2025</v>
      </c>
      <c r="BI21" s="401"/>
      <c r="BJ21" s="401"/>
      <c r="BK21" s="401"/>
      <c r="BL21" s="401"/>
      <c r="BM21" s="401"/>
      <c r="BN21" s="401"/>
      <c r="BO21" s="401"/>
      <c r="BP21" s="401"/>
      <c r="BQ21" s="401"/>
      <c r="BR21" s="401"/>
      <c r="BS21" s="401"/>
    </row>
    <row r="22" spans="2:71" s="420" customFormat="1" ht="12.5" x14ac:dyDescent="0.25">
      <c r="B22" s="454" t="s">
        <v>702</v>
      </c>
      <c r="C22" s="454" t="s">
        <v>713</v>
      </c>
      <c r="D22" s="454" t="s">
        <v>414</v>
      </c>
      <c r="E22" s="454" t="s">
        <v>702</v>
      </c>
      <c r="F22" s="455">
        <v>45740</v>
      </c>
      <c r="G22" s="423" t="s">
        <v>860</v>
      </c>
      <c r="H22" s="424">
        <v>302723177</v>
      </c>
      <c r="I22" s="423" t="s">
        <v>863</v>
      </c>
      <c r="J22" s="450" t="s">
        <v>915</v>
      </c>
      <c r="K22" s="423" t="s">
        <v>869</v>
      </c>
      <c r="L22" s="429">
        <v>100000</v>
      </c>
      <c r="M22" s="421" t="s">
        <v>263</v>
      </c>
      <c r="N22" s="423" t="s">
        <v>711</v>
      </c>
      <c r="O22" s="423" t="s">
        <v>291</v>
      </c>
      <c r="P22" s="427" t="str">
        <f t="shared" si="5"/>
        <v>nepildyti</v>
      </c>
      <c r="Q22" s="421" t="str">
        <f t="shared" si="5"/>
        <v>nepildyti</v>
      </c>
      <c r="R22" s="456" t="s">
        <v>298</v>
      </c>
      <c r="S22" s="456" t="s">
        <v>298</v>
      </c>
      <c r="T22" s="456"/>
      <c r="U22" s="456"/>
      <c r="V22" s="456"/>
      <c r="W22" s="456"/>
      <c r="X22" s="456" t="s">
        <v>298</v>
      </c>
      <c r="Y22" s="456" t="s">
        <v>298</v>
      </c>
      <c r="Z22" s="456" t="s">
        <v>298</v>
      </c>
      <c r="AA22" s="456"/>
      <c r="AB22" s="456" t="s">
        <v>298</v>
      </c>
      <c r="AC22" s="421"/>
      <c r="AD22" s="450" t="s">
        <v>707</v>
      </c>
      <c r="AE22" s="450">
        <v>100</v>
      </c>
      <c r="AF22" s="452">
        <v>45838</v>
      </c>
      <c r="AG22" s="453">
        <v>100000</v>
      </c>
      <c r="AH22" s="452">
        <v>46052</v>
      </c>
      <c r="AI22" s="428"/>
      <c r="AJ22" s="428"/>
      <c r="AK22" s="423"/>
      <c r="AL22" s="423"/>
      <c r="AM22" s="423"/>
      <c r="AN22" s="423"/>
      <c r="AO22" s="450">
        <v>3</v>
      </c>
      <c r="AP22" s="450"/>
      <c r="AQ22" s="450">
        <v>1</v>
      </c>
      <c r="AR22" s="450">
        <v>491</v>
      </c>
      <c r="AS22" s="423"/>
      <c r="AT22" s="423"/>
      <c r="AU22" s="423"/>
      <c r="AV22" s="423"/>
      <c r="AW22" s="423"/>
      <c r="AX22" s="423"/>
      <c r="AY22" s="423"/>
      <c r="AZ22" s="431"/>
      <c r="BA22" s="431"/>
      <c r="BB22" s="466"/>
      <c r="BC22" s="430"/>
      <c r="BD22" s="423"/>
      <c r="BE22" s="423"/>
      <c r="BF22" s="423"/>
      <c r="BG22" s="454">
        <v>2025</v>
      </c>
      <c r="BH22" s="454">
        <v>2025</v>
      </c>
      <c r="BI22" s="401"/>
      <c r="BJ22" s="401"/>
      <c r="BK22" s="401"/>
      <c r="BL22" s="401"/>
      <c r="BM22" s="401"/>
      <c r="BN22" s="401"/>
      <c r="BO22" s="401"/>
      <c r="BP22" s="401"/>
      <c r="BQ22" s="401"/>
      <c r="BR22" s="401"/>
      <c r="BS22" s="401"/>
    </row>
    <row r="23" spans="2:71" s="420" customFormat="1" ht="12.5" x14ac:dyDescent="0.25">
      <c r="B23" s="401" t="str">
        <f>VLOOKUP(E23,'VPS1'!$J$10:$J$29,1,FALSE)</f>
        <v>MAŽE-LEADER-20VVG-08-01</v>
      </c>
      <c r="C23" s="401" t="s">
        <v>713</v>
      </c>
      <c r="D23" s="401" t="s">
        <v>414</v>
      </c>
      <c r="E23" s="401" t="s">
        <v>696</v>
      </c>
      <c r="F23" s="422">
        <v>45755</v>
      </c>
      <c r="G23" s="401" t="s">
        <v>798</v>
      </c>
      <c r="H23" s="424">
        <v>167371234</v>
      </c>
      <c r="I23" s="401" t="s">
        <v>799</v>
      </c>
      <c r="J23" s="401" t="s">
        <v>800</v>
      </c>
      <c r="K23" s="401" t="s">
        <v>801</v>
      </c>
      <c r="L23" s="433">
        <v>100000</v>
      </c>
      <c r="M23" s="401" t="s">
        <v>263</v>
      </c>
      <c r="N23" s="423" t="s">
        <v>711</v>
      </c>
      <c r="O23" s="423" t="s">
        <v>726</v>
      </c>
      <c r="P23" s="427" t="str">
        <f t="shared" si="5"/>
        <v>nepildyti</v>
      </c>
      <c r="Q23" s="421" t="str">
        <f t="shared" si="5"/>
        <v>nepildyti</v>
      </c>
      <c r="R23" s="421" t="s">
        <v>298</v>
      </c>
      <c r="S23" s="421" t="s">
        <v>298</v>
      </c>
      <c r="T23" s="421"/>
      <c r="U23" s="421"/>
      <c r="V23" s="421"/>
      <c r="W23" s="421"/>
      <c r="X23" s="421" t="s">
        <v>298</v>
      </c>
      <c r="Y23" s="421"/>
      <c r="Z23" s="421"/>
      <c r="AA23" s="421"/>
      <c r="AB23" s="421" t="s">
        <v>298</v>
      </c>
      <c r="AC23" s="421" t="s">
        <v>298</v>
      </c>
      <c r="AD23" s="423" t="s">
        <v>707</v>
      </c>
      <c r="AE23" s="423">
        <v>40</v>
      </c>
      <c r="AF23" s="428">
        <v>45762</v>
      </c>
      <c r="AG23" s="429">
        <v>100000</v>
      </c>
      <c r="AH23" s="428">
        <v>45874</v>
      </c>
      <c r="AI23" s="428">
        <v>45943</v>
      </c>
      <c r="AJ23" s="428"/>
      <c r="AK23" s="423"/>
      <c r="AL23" s="423"/>
      <c r="AM23" s="423"/>
      <c r="AN23" s="423"/>
      <c r="AO23" s="423"/>
      <c r="AP23" s="423"/>
      <c r="AQ23" s="423"/>
      <c r="AR23" s="423">
        <v>450</v>
      </c>
      <c r="AS23" s="423">
        <v>15</v>
      </c>
      <c r="AT23" s="423"/>
      <c r="AU23" s="423"/>
      <c r="AV23" s="423"/>
      <c r="AW23" s="423"/>
      <c r="AX23" s="423"/>
      <c r="AY23" s="423"/>
      <c r="AZ23" s="423"/>
      <c r="BA23" s="423"/>
      <c r="BB23" s="466"/>
      <c r="BC23" s="430"/>
      <c r="BD23" s="423"/>
      <c r="BE23" s="423"/>
      <c r="BF23" s="423"/>
      <c r="BG23" s="401">
        <f t="shared" si="0"/>
        <v>2025</v>
      </c>
      <c r="BH23" s="401">
        <f t="shared" si="6"/>
        <v>2025</v>
      </c>
      <c r="BI23" s="401">
        <f t="shared" si="1"/>
        <v>2025</v>
      </c>
      <c r="BJ23" s="401">
        <f t="shared" si="2"/>
        <v>2025</v>
      </c>
      <c r="BK23" s="401">
        <f t="shared" si="3"/>
        <v>0</v>
      </c>
      <c r="BL23" s="401">
        <f t="shared" si="7"/>
        <v>0</v>
      </c>
      <c r="BM23" s="401">
        <f t="shared" si="8"/>
        <v>0</v>
      </c>
      <c r="BN23" s="401" t="str">
        <f t="shared" si="9"/>
        <v>taip</v>
      </c>
      <c r="BO23" s="401" t="str">
        <f t="shared" si="10"/>
        <v>taip</v>
      </c>
      <c r="BP23" s="401" t="str">
        <f t="shared" si="10"/>
        <v>taip</v>
      </c>
      <c r="BQ23" s="401" t="str">
        <f t="shared" si="11"/>
        <v>ne</v>
      </c>
      <c r="BR23" s="401" t="str">
        <f t="shared" si="12"/>
        <v>ne</v>
      </c>
      <c r="BS23" s="401" t="str">
        <f t="shared" si="4"/>
        <v>ne</v>
      </c>
    </row>
    <row r="24" spans="2:71" s="420" customFormat="1" ht="12.5" x14ac:dyDescent="0.25">
      <c r="B24" s="401" t="str">
        <f>VLOOKUP(E24,'VPS1'!$J$10:$J$29,1,FALSE)</f>
        <v>MAŽE-LEADER-20VVG-09-03</v>
      </c>
      <c r="C24" s="401" t="s">
        <v>713</v>
      </c>
      <c r="D24" s="401" t="s">
        <v>414</v>
      </c>
      <c r="E24" s="401" t="s">
        <v>700</v>
      </c>
      <c r="F24" s="422">
        <v>45761</v>
      </c>
      <c r="G24" s="423" t="s">
        <v>805</v>
      </c>
      <c r="H24" s="424">
        <v>307122344</v>
      </c>
      <c r="I24" s="423" t="s">
        <v>802</v>
      </c>
      <c r="J24" s="423" t="s">
        <v>803</v>
      </c>
      <c r="K24" s="423" t="s">
        <v>804</v>
      </c>
      <c r="L24" s="429">
        <v>15568.64</v>
      </c>
      <c r="M24" s="401" t="s">
        <v>263</v>
      </c>
      <c r="N24" s="423" t="s">
        <v>711</v>
      </c>
      <c r="O24" s="423" t="s">
        <v>287</v>
      </c>
      <c r="P24" s="427" t="str">
        <f t="shared" si="5"/>
        <v>nepildyti</v>
      </c>
      <c r="Q24" s="421" t="str">
        <f t="shared" si="5"/>
        <v>nepildyti</v>
      </c>
      <c r="R24" s="421" t="s">
        <v>298</v>
      </c>
      <c r="S24" s="421" t="s">
        <v>298</v>
      </c>
      <c r="T24" s="421"/>
      <c r="U24" s="421"/>
      <c r="V24" s="421"/>
      <c r="W24" s="421"/>
      <c r="X24" s="421" t="s">
        <v>298</v>
      </c>
      <c r="Y24" s="421"/>
      <c r="Z24" s="421"/>
      <c r="AA24" s="421"/>
      <c r="AB24" s="421"/>
      <c r="AC24" s="421" t="s">
        <v>298</v>
      </c>
      <c r="AD24" s="423" t="s">
        <v>707</v>
      </c>
      <c r="AE24" s="423">
        <v>90</v>
      </c>
      <c r="AF24" s="428">
        <v>45783</v>
      </c>
      <c r="AG24" s="429">
        <v>15499</v>
      </c>
      <c r="AH24" s="428">
        <v>45859</v>
      </c>
      <c r="AI24" s="428">
        <v>45859</v>
      </c>
      <c r="AJ24" s="428"/>
      <c r="AK24" s="423">
        <v>2025</v>
      </c>
      <c r="AL24" s="423"/>
      <c r="AM24" s="423"/>
      <c r="AN24" s="423"/>
      <c r="AO24" s="423"/>
      <c r="AP24" s="423"/>
      <c r="AQ24" s="423"/>
      <c r="AR24" s="423">
        <v>120</v>
      </c>
      <c r="AS24" s="423">
        <v>7</v>
      </c>
      <c r="AT24" s="423"/>
      <c r="AU24" s="423"/>
      <c r="AV24" s="423"/>
      <c r="AW24" s="423"/>
      <c r="AX24" s="423"/>
      <c r="AY24" s="423"/>
      <c r="AZ24" s="423"/>
      <c r="BA24" s="423"/>
      <c r="BB24" s="465">
        <v>120</v>
      </c>
      <c r="BC24" s="430"/>
      <c r="BD24" s="423"/>
      <c r="BE24" s="423"/>
      <c r="BF24" s="423"/>
      <c r="BG24" s="401">
        <f t="shared" si="0"/>
        <v>2025</v>
      </c>
      <c r="BH24" s="401">
        <f t="shared" si="6"/>
        <v>2025</v>
      </c>
      <c r="BI24" s="401">
        <f t="shared" si="1"/>
        <v>2025</v>
      </c>
      <c r="BJ24" s="401">
        <f t="shared" si="2"/>
        <v>2025</v>
      </c>
      <c r="BK24" s="401">
        <f t="shared" si="3"/>
        <v>0</v>
      </c>
      <c r="BL24" s="401">
        <f t="shared" si="7"/>
        <v>2025</v>
      </c>
      <c r="BM24" s="401">
        <f t="shared" si="8"/>
        <v>0</v>
      </c>
      <c r="BN24" s="401" t="str">
        <f t="shared" si="9"/>
        <v>taip</v>
      </c>
      <c r="BO24" s="401" t="str">
        <f t="shared" si="10"/>
        <v>taip</v>
      </c>
      <c r="BP24" s="401" t="str">
        <f t="shared" si="10"/>
        <v>taip</v>
      </c>
      <c r="BQ24" s="401" t="str">
        <f t="shared" si="11"/>
        <v>taip</v>
      </c>
      <c r="BR24" s="401" t="str">
        <f t="shared" si="12"/>
        <v>ne</v>
      </c>
      <c r="BS24" s="401" t="str">
        <f t="shared" si="4"/>
        <v>ne</v>
      </c>
    </row>
    <row r="25" spans="2:71" s="420" customFormat="1" ht="12.5" x14ac:dyDescent="0.25">
      <c r="B25" s="401" t="str">
        <f>VLOOKUP(E25,'VPS1'!$J$10:$J$29,1,FALSE)</f>
        <v>MAŽE-LEADER-20VVG-09-03</v>
      </c>
      <c r="C25" s="401" t="s">
        <v>713</v>
      </c>
      <c r="D25" s="401" t="s">
        <v>414</v>
      </c>
      <c r="E25" s="401" t="s">
        <v>700</v>
      </c>
      <c r="F25" s="422">
        <v>45762</v>
      </c>
      <c r="G25" s="423" t="s">
        <v>806</v>
      </c>
      <c r="H25" s="424">
        <v>167385935</v>
      </c>
      <c r="I25" s="423" t="s">
        <v>802</v>
      </c>
      <c r="J25" s="423" t="s">
        <v>807</v>
      </c>
      <c r="K25" s="423" t="s">
        <v>808</v>
      </c>
      <c r="L25" s="429">
        <v>20275.98</v>
      </c>
      <c r="M25" s="401" t="s">
        <v>263</v>
      </c>
      <c r="N25" s="423" t="s">
        <v>711</v>
      </c>
      <c r="O25" s="423" t="s">
        <v>287</v>
      </c>
      <c r="P25" s="427" t="str">
        <f t="shared" si="5"/>
        <v>nepildyti</v>
      </c>
      <c r="Q25" s="421" t="str">
        <f t="shared" si="5"/>
        <v>nepildyti</v>
      </c>
      <c r="R25" s="421" t="s">
        <v>298</v>
      </c>
      <c r="S25" s="421" t="s">
        <v>298</v>
      </c>
      <c r="T25" s="421"/>
      <c r="U25" s="421"/>
      <c r="V25" s="421"/>
      <c r="W25" s="421"/>
      <c r="X25" s="421" t="s">
        <v>298</v>
      </c>
      <c r="Y25" s="421"/>
      <c r="Z25" s="421"/>
      <c r="AA25" s="421"/>
      <c r="AB25" s="421"/>
      <c r="AC25" s="421" t="s">
        <v>298</v>
      </c>
      <c r="AD25" s="423" t="s">
        <v>707</v>
      </c>
      <c r="AE25" s="423">
        <v>100</v>
      </c>
      <c r="AF25" s="428">
        <v>45783</v>
      </c>
      <c r="AG25" s="429">
        <v>20275</v>
      </c>
      <c r="AH25" s="428">
        <v>45859</v>
      </c>
      <c r="AI25" s="428">
        <v>45859</v>
      </c>
      <c r="AJ25" s="452">
        <v>46038</v>
      </c>
      <c r="AK25" s="423">
        <v>2025</v>
      </c>
      <c r="AL25" s="450">
        <v>2025</v>
      </c>
      <c r="AM25" s="423"/>
      <c r="AN25" s="423"/>
      <c r="AO25" s="423"/>
      <c r="AP25" s="423"/>
      <c r="AQ25" s="423"/>
      <c r="AR25" s="423">
        <v>152</v>
      </c>
      <c r="AS25" s="423">
        <v>12</v>
      </c>
      <c r="AT25" s="423">
        <v>30</v>
      </c>
      <c r="AU25" s="423"/>
      <c r="AV25" s="423"/>
      <c r="AW25" s="423"/>
      <c r="AX25" s="423"/>
      <c r="AY25" s="423"/>
      <c r="AZ25" s="423"/>
      <c r="BA25" s="423"/>
      <c r="BB25" s="465">
        <v>152</v>
      </c>
      <c r="BC25" s="451">
        <v>12</v>
      </c>
      <c r="BD25" s="451">
        <v>30</v>
      </c>
      <c r="BE25" s="423"/>
      <c r="BF25" s="423"/>
      <c r="BG25" s="401">
        <f t="shared" si="0"/>
        <v>2025</v>
      </c>
      <c r="BH25" s="401">
        <f t="shared" si="6"/>
        <v>2025</v>
      </c>
      <c r="BI25" s="401">
        <f t="shared" si="1"/>
        <v>2025</v>
      </c>
      <c r="BJ25" s="401">
        <f t="shared" si="2"/>
        <v>2025</v>
      </c>
      <c r="BK25" s="401">
        <f t="shared" si="3"/>
        <v>2026</v>
      </c>
      <c r="BL25" s="401">
        <f t="shared" si="7"/>
        <v>2025</v>
      </c>
      <c r="BM25" s="401">
        <f t="shared" si="8"/>
        <v>2025</v>
      </c>
      <c r="BN25" s="401" t="str">
        <f t="shared" si="9"/>
        <v>taip</v>
      </c>
      <c r="BO25" s="401" t="str">
        <f t="shared" si="10"/>
        <v>taip</v>
      </c>
      <c r="BP25" s="401" t="str">
        <f t="shared" si="10"/>
        <v>taip</v>
      </c>
      <c r="BQ25" s="401" t="str">
        <f t="shared" si="11"/>
        <v>taip</v>
      </c>
      <c r="BR25" s="401" t="str">
        <f t="shared" si="12"/>
        <v>taip</v>
      </c>
      <c r="BS25" s="401" t="str">
        <f t="shared" si="4"/>
        <v>taip</v>
      </c>
    </row>
    <row r="26" spans="2:71" s="420" customFormat="1" ht="12.5" x14ac:dyDescent="0.25">
      <c r="B26" s="401" t="str">
        <f>VLOOKUP(E26,'VPS1'!$J$10:$J$29,1,FALSE)</f>
        <v>MAŽE-LEADER-20VVG-03-04</v>
      </c>
      <c r="C26" s="421" t="str">
        <f t="shared" ref="C26:C78" si="13">LEFT(E26,4)</f>
        <v>MAŽE</v>
      </c>
      <c r="D26" s="401" t="s">
        <v>414</v>
      </c>
      <c r="E26" s="401" t="s">
        <v>702</v>
      </c>
      <c r="F26" s="422">
        <v>45740</v>
      </c>
      <c r="G26" s="423" t="s">
        <v>809</v>
      </c>
      <c r="H26" s="424">
        <v>167360177</v>
      </c>
      <c r="I26" s="423" t="s">
        <v>810</v>
      </c>
      <c r="J26" s="423" t="s">
        <v>811</v>
      </c>
      <c r="K26" s="423" t="s">
        <v>812</v>
      </c>
      <c r="L26" s="429">
        <v>88367.5</v>
      </c>
      <c r="M26" s="401" t="s">
        <v>263</v>
      </c>
      <c r="N26" s="423" t="s">
        <v>711</v>
      </c>
      <c r="O26" s="423" t="s">
        <v>291</v>
      </c>
      <c r="P26" s="427" t="s">
        <v>813</v>
      </c>
      <c r="Q26" s="421" t="str">
        <f t="shared" si="5"/>
        <v>nepildyti</v>
      </c>
      <c r="R26" s="421"/>
      <c r="S26" s="421" t="s">
        <v>298</v>
      </c>
      <c r="T26" s="421"/>
      <c r="U26" s="421"/>
      <c r="V26" s="421"/>
      <c r="W26" s="421"/>
      <c r="X26" s="421" t="s">
        <v>298</v>
      </c>
      <c r="Y26" s="421" t="s">
        <v>298</v>
      </c>
      <c r="Z26" s="421"/>
      <c r="AA26" s="421"/>
      <c r="AB26" s="421" t="s">
        <v>298</v>
      </c>
      <c r="AC26" s="421"/>
      <c r="AD26" s="423" t="s">
        <v>707</v>
      </c>
      <c r="AE26" s="423">
        <v>80</v>
      </c>
      <c r="AF26" s="428">
        <v>45762</v>
      </c>
      <c r="AG26" s="429">
        <v>88367</v>
      </c>
      <c r="AH26" s="428">
        <v>45953</v>
      </c>
      <c r="AI26" s="452">
        <v>46073</v>
      </c>
      <c r="AJ26" s="428"/>
      <c r="AK26" s="423"/>
      <c r="AL26" s="423"/>
      <c r="AM26" s="423"/>
      <c r="AN26" s="423"/>
      <c r="AO26" s="423"/>
      <c r="AP26" s="423"/>
      <c r="AQ26" s="423"/>
      <c r="AR26" s="450">
        <v>120</v>
      </c>
      <c r="AS26" s="450">
        <v>8</v>
      </c>
      <c r="AT26" s="450">
        <v>15</v>
      </c>
      <c r="AU26" s="423"/>
      <c r="AV26" s="423"/>
      <c r="AW26" s="423"/>
      <c r="AX26" s="423"/>
      <c r="AY26" s="423"/>
      <c r="AZ26" s="423"/>
      <c r="BA26" s="423"/>
      <c r="BB26" s="467"/>
      <c r="BC26" s="423"/>
      <c r="BD26" s="423"/>
      <c r="BE26" s="423"/>
      <c r="BF26" s="423"/>
      <c r="BG26" s="401">
        <f t="shared" si="0"/>
        <v>2025</v>
      </c>
      <c r="BH26" s="401">
        <f t="shared" si="6"/>
        <v>2025</v>
      </c>
      <c r="BI26" s="401">
        <f t="shared" si="1"/>
        <v>2025</v>
      </c>
      <c r="BJ26" s="401">
        <f t="shared" si="2"/>
        <v>2026</v>
      </c>
      <c r="BK26" s="401">
        <f t="shared" si="3"/>
        <v>0</v>
      </c>
      <c r="BL26" s="401">
        <f t="shared" si="7"/>
        <v>0</v>
      </c>
      <c r="BM26" s="401">
        <f t="shared" si="8"/>
        <v>0</v>
      </c>
      <c r="BN26" s="401" t="str">
        <f t="shared" si="9"/>
        <v>taip</v>
      </c>
      <c r="BO26" s="401" t="str">
        <f t="shared" si="10"/>
        <v>taip</v>
      </c>
      <c r="BP26" s="401" t="str">
        <f t="shared" si="10"/>
        <v>taip</v>
      </c>
      <c r="BQ26" s="401" t="str">
        <f t="shared" si="11"/>
        <v>ne</v>
      </c>
      <c r="BR26" s="401" t="str">
        <f t="shared" si="12"/>
        <v>ne</v>
      </c>
      <c r="BS26" s="401" t="str">
        <f t="shared" si="4"/>
        <v>ne</v>
      </c>
    </row>
    <row r="27" spans="2:71" s="406" customFormat="1" ht="14" x14ac:dyDescent="0.3">
      <c r="B27" s="456" t="str">
        <f>VLOOKUP(E27,'VPS1'!$J$10:$J$29,1,FALSE)</f>
        <v>MAŽE-LEADER-20VVG-09-03</v>
      </c>
      <c r="C27" s="456" t="s">
        <v>713</v>
      </c>
      <c r="D27" s="456" t="s">
        <v>414</v>
      </c>
      <c r="E27" s="456" t="s">
        <v>700</v>
      </c>
      <c r="F27" s="455">
        <v>45996</v>
      </c>
      <c r="G27" s="435" t="s">
        <v>864</v>
      </c>
      <c r="H27" s="436">
        <v>300019480</v>
      </c>
      <c r="I27" s="437" t="s">
        <v>865</v>
      </c>
      <c r="J27" s="448" t="s">
        <v>916</v>
      </c>
      <c r="K27" s="423" t="s">
        <v>866</v>
      </c>
      <c r="L27" s="438">
        <v>5037.3</v>
      </c>
      <c r="M27" s="439" t="s">
        <v>263</v>
      </c>
      <c r="N27" s="437" t="s">
        <v>711</v>
      </c>
      <c r="O27" s="437" t="s">
        <v>287</v>
      </c>
      <c r="P27" s="411" t="str">
        <f t="shared" si="5"/>
        <v>nepildyti</v>
      </c>
      <c r="Q27" s="412" t="str">
        <f t="shared" si="5"/>
        <v>nepildyti</v>
      </c>
      <c r="R27" s="457" t="s">
        <v>298</v>
      </c>
      <c r="S27" s="457" t="s">
        <v>298</v>
      </c>
      <c r="T27" s="458"/>
      <c r="U27" s="458"/>
      <c r="V27" s="458"/>
      <c r="W27" s="458"/>
      <c r="X27" s="457" t="s">
        <v>298</v>
      </c>
      <c r="Y27" s="458"/>
      <c r="Z27" s="458"/>
      <c r="AA27" s="458"/>
      <c r="AB27" s="458"/>
      <c r="AC27" s="457" t="s">
        <v>298</v>
      </c>
      <c r="AD27" s="448" t="s">
        <v>707</v>
      </c>
      <c r="AE27" s="448">
        <v>100</v>
      </c>
      <c r="AF27" s="449">
        <v>46008</v>
      </c>
      <c r="AG27" s="440"/>
      <c r="AH27" s="416"/>
      <c r="AI27" s="416"/>
      <c r="AJ27" s="416"/>
      <c r="AK27" s="415"/>
      <c r="AL27" s="415"/>
      <c r="AM27" s="415"/>
      <c r="AN27" s="415"/>
      <c r="AO27" s="415"/>
      <c r="AP27" s="415"/>
      <c r="AQ27" s="415"/>
      <c r="AR27" s="415"/>
      <c r="AS27" s="415"/>
      <c r="AT27" s="415"/>
      <c r="AU27" s="415"/>
      <c r="AV27" s="415"/>
      <c r="AW27" s="415"/>
      <c r="AX27" s="415"/>
      <c r="AY27" s="415"/>
      <c r="AZ27" s="415"/>
      <c r="BA27" s="415"/>
      <c r="BB27" s="132"/>
      <c r="BC27" s="415"/>
      <c r="BD27" s="415"/>
      <c r="BE27" s="415"/>
      <c r="BF27" s="415"/>
      <c r="BG27" s="419">
        <f t="shared" si="0"/>
        <v>2025</v>
      </c>
      <c r="BH27" s="419">
        <f t="shared" si="6"/>
        <v>2025</v>
      </c>
      <c r="BI27" s="419">
        <f t="shared" si="1"/>
        <v>0</v>
      </c>
      <c r="BJ27" s="419">
        <f t="shared" si="2"/>
        <v>0</v>
      </c>
      <c r="BK27" s="419">
        <f t="shared" si="3"/>
        <v>0</v>
      </c>
      <c r="BL27" s="419">
        <f t="shared" si="7"/>
        <v>0</v>
      </c>
      <c r="BM27" s="419">
        <f t="shared" si="8"/>
        <v>0</v>
      </c>
      <c r="BN27" s="419" t="str">
        <f t="shared" si="9"/>
        <v>taip</v>
      </c>
      <c r="BO27" s="419" t="str">
        <f t="shared" si="10"/>
        <v>ne</v>
      </c>
      <c r="BP27" s="419" t="str">
        <f t="shared" si="10"/>
        <v>ne</v>
      </c>
      <c r="BQ27" s="419" t="str">
        <f t="shared" si="11"/>
        <v>ne</v>
      </c>
      <c r="BR27" s="419" t="str">
        <f t="shared" si="12"/>
        <v>ne</v>
      </c>
      <c r="BS27" s="419" t="str">
        <f t="shared" si="4"/>
        <v>ne</v>
      </c>
    </row>
    <row r="28" spans="2:71" s="130" customFormat="1" ht="12.5" x14ac:dyDescent="0.25">
      <c r="B28" s="454" t="str">
        <f>VLOOKUP(E28,'VPS1'!$J$10:$J$29,1,FALSE)</f>
        <v>MAŽE-LEADER-20VVG-03-04</v>
      </c>
      <c r="C28" s="454" t="s">
        <v>713</v>
      </c>
      <c r="D28" s="454" t="s">
        <v>414</v>
      </c>
      <c r="E28" s="454" t="s">
        <v>702</v>
      </c>
      <c r="F28" s="455">
        <v>46010</v>
      </c>
      <c r="G28" s="446" t="s">
        <v>917</v>
      </c>
      <c r="H28" s="459">
        <v>307060622</v>
      </c>
      <c r="I28" s="446" t="s">
        <v>918</v>
      </c>
      <c r="J28" s="446" t="s">
        <v>919</v>
      </c>
      <c r="K28" s="446" t="s">
        <v>920</v>
      </c>
      <c r="L28" s="460">
        <v>47255</v>
      </c>
      <c r="M28" s="461" t="s">
        <v>263</v>
      </c>
      <c r="N28" s="451" t="s">
        <v>711</v>
      </c>
      <c r="O28" s="446" t="s">
        <v>291</v>
      </c>
      <c r="P28" s="134" t="str">
        <f t="shared" si="5"/>
        <v>nepildyti</v>
      </c>
      <c r="Q28" s="135" t="str">
        <f t="shared" si="5"/>
        <v>nepildyti</v>
      </c>
      <c r="R28" s="135"/>
      <c r="S28" s="135"/>
      <c r="T28" s="135"/>
      <c r="U28" s="135"/>
      <c r="V28" s="135"/>
      <c r="W28" s="135"/>
      <c r="X28" s="135"/>
      <c r="Y28" s="135"/>
      <c r="Z28" s="135"/>
      <c r="AA28" s="135"/>
      <c r="AB28" s="135"/>
      <c r="AC28" s="135"/>
      <c r="AD28" s="448" t="s">
        <v>707</v>
      </c>
      <c r="AE28" s="448">
        <v>80</v>
      </c>
      <c r="AF28" s="447">
        <v>46051</v>
      </c>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2025</v>
      </c>
      <c r="BH28" s="54">
        <f t="shared" si="6"/>
        <v>2026</v>
      </c>
      <c r="BI28" s="54">
        <f t="shared" si="1"/>
        <v>0</v>
      </c>
      <c r="BJ28" s="54">
        <f t="shared" si="2"/>
        <v>0</v>
      </c>
      <c r="BK28" s="54">
        <f t="shared" si="3"/>
        <v>0</v>
      </c>
      <c r="BL28" s="54">
        <f t="shared" si="7"/>
        <v>0</v>
      </c>
      <c r="BM28" s="54">
        <f t="shared" si="8"/>
        <v>0</v>
      </c>
      <c r="BN28" s="54" t="str">
        <f t="shared" si="9"/>
        <v>taip</v>
      </c>
      <c r="BO28" s="54" t="str">
        <f t="shared" si="10"/>
        <v>ne</v>
      </c>
      <c r="BP28" s="54" t="str">
        <f t="shared" si="10"/>
        <v>ne</v>
      </c>
      <c r="BQ28" s="54" t="str">
        <f t="shared" si="11"/>
        <v>ne</v>
      </c>
      <c r="BR28" s="54" t="str">
        <f t="shared" si="12"/>
        <v>ne</v>
      </c>
      <c r="BS28" s="54" t="str">
        <f t="shared" si="4"/>
        <v>ne</v>
      </c>
    </row>
    <row r="29" spans="2:71" s="130" customFormat="1" ht="12.5" x14ac:dyDescent="0.25">
      <c r="B29" s="454" t="str">
        <f>VLOOKUP(E29,'VPS1'!$J$10:$J$29,1,FALSE)</f>
        <v>MAŽE-LEADER-20VVG-03-04</v>
      </c>
      <c r="C29" s="454" t="str">
        <f t="shared" si="13"/>
        <v>MAŽE</v>
      </c>
      <c r="D29" s="454" t="s">
        <v>414</v>
      </c>
      <c r="E29" s="454" t="s">
        <v>702</v>
      </c>
      <c r="F29" s="455">
        <v>46022</v>
      </c>
      <c r="G29" s="459" t="s">
        <v>921</v>
      </c>
      <c r="H29" s="459">
        <v>307506569</v>
      </c>
      <c r="I29" s="459" t="s">
        <v>922</v>
      </c>
      <c r="J29" s="459" t="s">
        <v>923</v>
      </c>
      <c r="K29" s="459" t="s">
        <v>924</v>
      </c>
      <c r="L29" s="462">
        <v>87067.5</v>
      </c>
      <c r="M29" s="461" t="s">
        <v>263</v>
      </c>
      <c r="N29" s="451" t="s">
        <v>711</v>
      </c>
      <c r="O29" s="446" t="s">
        <v>291</v>
      </c>
      <c r="P29" s="134" t="str">
        <f t="shared" si="5"/>
        <v>nepildyti</v>
      </c>
      <c r="Q29" s="135" t="str">
        <f t="shared" si="5"/>
        <v>nepildyti</v>
      </c>
      <c r="R29" s="135"/>
      <c r="S29" s="135"/>
      <c r="T29" s="135"/>
      <c r="U29" s="135"/>
      <c r="V29" s="135"/>
      <c r="W29" s="135"/>
      <c r="X29" s="135"/>
      <c r="Y29" s="135"/>
      <c r="Z29" s="135"/>
      <c r="AA29" s="135"/>
      <c r="AB29" s="135"/>
      <c r="AC29" s="135"/>
      <c r="AD29" s="448" t="s">
        <v>707</v>
      </c>
      <c r="AE29" s="448">
        <v>80</v>
      </c>
      <c r="AF29" s="447">
        <v>46051</v>
      </c>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2025</v>
      </c>
      <c r="BH29" s="54">
        <f t="shared" si="6"/>
        <v>2026</v>
      </c>
      <c r="BI29" s="54">
        <f t="shared" si="1"/>
        <v>0</v>
      </c>
      <c r="BJ29" s="54">
        <f t="shared" si="2"/>
        <v>0</v>
      </c>
      <c r="BK29" s="54">
        <f t="shared" si="3"/>
        <v>0</v>
      </c>
      <c r="BL29" s="54">
        <f t="shared" si="7"/>
        <v>0</v>
      </c>
      <c r="BM29" s="54">
        <f t="shared" si="8"/>
        <v>0</v>
      </c>
      <c r="BN29" s="54" t="str">
        <f t="shared" si="9"/>
        <v>taip</v>
      </c>
      <c r="BO29" s="54" t="str">
        <f t="shared" si="10"/>
        <v>ne</v>
      </c>
      <c r="BP29" s="54" t="str">
        <f t="shared" si="10"/>
        <v>ne</v>
      </c>
      <c r="BQ29" s="54" t="str">
        <f t="shared" si="11"/>
        <v>ne</v>
      </c>
      <c r="BR29" s="54" t="str">
        <f t="shared" si="12"/>
        <v>ne</v>
      </c>
      <c r="BS29" s="54" t="str">
        <f t="shared" si="4"/>
        <v>ne</v>
      </c>
    </row>
    <row r="30" spans="2:71" s="130" customFormat="1" ht="12.5" x14ac:dyDescent="0.25">
      <c r="B30" s="454" t="str">
        <f>VLOOKUP(E30,'VPS1'!$J$10:$J$29,1,FALSE)</f>
        <v>MAŽE-LEADER-20VVG-03-04</v>
      </c>
      <c r="C30" s="454" t="str">
        <f t="shared" si="13"/>
        <v>MAŽE</v>
      </c>
      <c r="D30" s="454" t="s">
        <v>414</v>
      </c>
      <c r="E30" s="454" t="s">
        <v>702</v>
      </c>
      <c r="F30" s="455">
        <v>46022</v>
      </c>
      <c r="G30" s="459" t="s">
        <v>925</v>
      </c>
      <c r="H30" s="459">
        <v>307502720</v>
      </c>
      <c r="I30" s="459" t="s">
        <v>926</v>
      </c>
      <c r="J30" s="459" t="s">
        <v>927</v>
      </c>
      <c r="K30" s="459" t="s">
        <v>928</v>
      </c>
      <c r="L30" s="462">
        <v>63950.43</v>
      </c>
      <c r="M30" s="461" t="s">
        <v>263</v>
      </c>
      <c r="N30" s="451" t="s">
        <v>711</v>
      </c>
      <c r="O30" s="446" t="s">
        <v>291</v>
      </c>
      <c r="P30" s="134" t="str">
        <f t="shared" si="5"/>
        <v>nepildyti</v>
      </c>
      <c r="Q30" s="135" t="str">
        <f t="shared" si="5"/>
        <v>nepildyti</v>
      </c>
      <c r="R30" s="135"/>
      <c r="S30" s="135"/>
      <c r="T30" s="135"/>
      <c r="U30" s="135"/>
      <c r="V30" s="135"/>
      <c r="W30" s="135"/>
      <c r="X30" s="135"/>
      <c r="Y30" s="135"/>
      <c r="Z30" s="135"/>
      <c r="AA30" s="135"/>
      <c r="AB30" s="135"/>
      <c r="AC30" s="135"/>
      <c r="AD30" s="448" t="s">
        <v>707</v>
      </c>
      <c r="AE30" s="448">
        <v>80</v>
      </c>
      <c r="AF30" s="447">
        <v>46051</v>
      </c>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2025</v>
      </c>
      <c r="BH30" s="54">
        <f t="shared" si="6"/>
        <v>2026</v>
      </c>
      <c r="BI30" s="54">
        <f t="shared" si="1"/>
        <v>0</v>
      </c>
      <c r="BJ30" s="54">
        <f t="shared" si="2"/>
        <v>0</v>
      </c>
      <c r="BK30" s="54">
        <f t="shared" si="3"/>
        <v>0</v>
      </c>
      <c r="BL30" s="54">
        <f t="shared" si="7"/>
        <v>0</v>
      </c>
      <c r="BM30" s="54">
        <f t="shared" si="8"/>
        <v>0</v>
      </c>
      <c r="BN30" s="54" t="str">
        <f t="shared" si="9"/>
        <v>taip</v>
      </c>
      <c r="BO30" s="54" t="str">
        <f t="shared" si="10"/>
        <v>ne</v>
      </c>
      <c r="BP30" s="54" t="str">
        <f t="shared" si="10"/>
        <v>ne</v>
      </c>
      <c r="BQ30" s="54" t="str">
        <f t="shared" si="11"/>
        <v>ne</v>
      </c>
      <c r="BR30" s="54" t="str">
        <f t="shared" si="12"/>
        <v>ne</v>
      </c>
      <c r="BS30" s="54" t="str">
        <f t="shared" si="4"/>
        <v>ne</v>
      </c>
    </row>
    <row r="31" spans="2:71" s="130" customFormat="1" ht="14.5" x14ac:dyDescent="0.25">
      <c r="B31" s="54" t="e">
        <f>VLOOKUP(E31,'VPS1'!$J$10:$J$29,1,FALSE)</f>
        <v>#N/A</v>
      </c>
      <c r="C31" s="131" t="str">
        <f t="shared" si="13"/>
        <v/>
      </c>
      <c r="D31" s="400"/>
      <c r="E31" s="30"/>
      <c r="F31" s="55"/>
      <c r="G31" s="132"/>
      <c r="H31" s="132"/>
      <c r="I31" s="132"/>
      <c r="J31" s="132"/>
      <c r="K31" s="132"/>
      <c r="L31" s="133"/>
      <c r="M31" s="134"/>
      <c r="N31" s="132"/>
      <c r="O31" s="132"/>
      <c r="P31" s="134" t="str">
        <f t="shared" si="5"/>
        <v>nepildyti</v>
      </c>
      <c r="Q31" s="135" t="str">
        <f t="shared" si="5"/>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6"/>
        <v>0</v>
      </c>
      <c r="BI31" s="54">
        <f t="shared" si="1"/>
        <v>0</v>
      </c>
      <c r="BJ31" s="54">
        <f t="shared" si="2"/>
        <v>0</v>
      </c>
      <c r="BK31" s="54">
        <f t="shared" si="3"/>
        <v>0</v>
      </c>
      <c r="BL31" s="54">
        <f t="shared" si="7"/>
        <v>0</v>
      </c>
      <c r="BM31" s="54">
        <f t="shared" si="8"/>
        <v>0</v>
      </c>
      <c r="BN31" s="54" t="str">
        <f t="shared" si="9"/>
        <v>ne</v>
      </c>
      <c r="BO31" s="54" t="str">
        <f t="shared" si="10"/>
        <v>ne</v>
      </c>
      <c r="BP31" s="54" t="str">
        <f t="shared" si="10"/>
        <v>ne</v>
      </c>
      <c r="BQ31" s="54" t="str">
        <f t="shared" si="11"/>
        <v>ne</v>
      </c>
      <c r="BR31" s="54" t="str">
        <f t="shared" si="12"/>
        <v>ne</v>
      </c>
      <c r="BS31" s="54" t="str">
        <f t="shared" si="4"/>
        <v>ne</v>
      </c>
    </row>
    <row r="32" spans="2:71" s="130" customFormat="1" ht="14.5" x14ac:dyDescent="0.25">
      <c r="B32" s="54" t="e">
        <f>VLOOKUP(E32,'VPS1'!$J$10:$J$29,1,FALSE)</f>
        <v>#N/A</v>
      </c>
      <c r="C32" s="131" t="str">
        <f t="shared" si="13"/>
        <v/>
      </c>
      <c r="D32" s="132"/>
      <c r="E32" s="30"/>
      <c r="F32" s="55"/>
      <c r="G32" s="132"/>
      <c r="H32" s="132"/>
      <c r="I32" s="132"/>
      <c r="J32" s="132"/>
      <c r="K32" s="132"/>
      <c r="L32" s="133"/>
      <c r="M32" s="134"/>
      <c r="N32" s="132"/>
      <c r="O32" s="132"/>
      <c r="P32" s="134" t="str">
        <f t="shared" si="5"/>
        <v>nepildyti</v>
      </c>
      <c r="Q32" s="135" t="str">
        <f t="shared" si="5"/>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6"/>
        <v>0</v>
      </c>
      <c r="BI32" s="54">
        <f t="shared" si="1"/>
        <v>0</v>
      </c>
      <c r="BJ32" s="54">
        <f t="shared" si="2"/>
        <v>0</v>
      </c>
      <c r="BK32" s="54">
        <f t="shared" si="3"/>
        <v>0</v>
      </c>
      <c r="BL32" s="54">
        <f t="shared" si="7"/>
        <v>0</v>
      </c>
      <c r="BM32" s="54">
        <f t="shared" si="8"/>
        <v>0</v>
      </c>
      <c r="BN32" s="54" t="str">
        <f t="shared" si="9"/>
        <v>ne</v>
      </c>
      <c r="BO32" s="54" t="str">
        <f t="shared" si="10"/>
        <v>ne</v>
      </c>
      <c r="BP32" s="54" t="str">
        <f t="shared" si="10"/>
        <v>ne</v>
      </c>
      <c r="BQ32" s="54" t="str">
        <f t="shared" si="11"/>
        <v>ne</v>
      </c>
      <c r="BR32" s="54" t="str">
        <f t="shared" si="12"/>
        <v>ne</v>
      </c>
      <c r="BS32" s="54" t="str">
        <f t="shared" si="4"/>
        <v>ne</v>
      </c>
    </row>
    <row r="33" spans="2:71" s="130" customFormat="1" ht="14.5" x14ac:dyDescent="0.25">
      <c r="B33" s="54" t="e">
        <f>VLOOKUP(E33,'VPS1'!$J$10:$J$29,1,FALSE)</f>
        <v>#N/A</v>
      </c>
      <c r="C33" s="131" t="str">
        <f t="shared" si="13"/>
        <v/>
      </c>
      <c r="D33" s="132"/>
      <c r="E33" s="30"/>
      <c r="F33" s="55"/>
      <c r="G33" s="132"/>
      <c r="H33" s="132"/>
      <c r="I33" s="132"/>
      <c r="J33" s="132"/>
      <c r="K33" s="132"/>
      <c r="L33" s="133"/>
      <c r="M33" s="134"/>
      <c r="N33" s="132"/>
      <c r="O33" s="132"/>
      <c r="P33" s="134" t="str">
        <f t="shared" si="5"/>
        <v>nepildyti</v>
      </c>
      <c r="Q33" s="135" t="str">
        <f t="shared" si="5"/>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6"/>
        <v>0</v>
      </c>
      <c r="BI33" s="54">
        <f t="shared" si="1"/>
        <v>0</v>
      </c>
      <c r="BJ33" s="54">
        <f t="shared" si="2"/>
        <v>0</v>
      </c>
      <c r="BK33" s="54">
        <f t="shared" si="3"/>
        <v>0</v>
      </c>
      <c r="BL33" s="54">
        <f t="shared" si="7"/>
        <v>0</v>
      </c>
      <c r="BM33" s="54">
        <f t="shared" si="8"/>
        <v>0</v>
      </c>
      <c r="BN33" s="54" t="str">
        <f t="shared" si="9"/>
        <v>ne</v>
      </c>
      <c r="BO33" s="54" t="str">
        <f t="shared" si="10"/>
        <v>ne</v>
      </c>
      <c r="BP33" s="54" t="str">
        <f t="shared" si="10"/>
        <v>ne</v>
      </c>
      <c r="BQ33" s="54" t="str">
        <f t="shared" si="11"/>
        <v>ne</v>
      </c>
      <c r="BR33" s="54" t="str">
        <f t="shared" si="12"/>
        <v>ne</v>
      </c>
      <c r="BS33" s="54" t="str">
        <f t="shared" si="4"/>
        <v>ne</v>
      </c>
    </row>
    <row r="34" spans="2:71" s="130" customFormat="1" ht="14.5" x14ac:dyDescent="0.25">
      <c r="B34" s="54" t="e">
        <f>VLOOKUP(E34,'VPS1'!$J$10:$J$29,1,FALSE)</f>
        <v>#N/A</v>
      </c>
      <c r="C34" s="131" t="str">
        <f t="shared" si="13"/>
        <v/>
      </c>
      <c r="D34" s="132"/>
      <c r="E34" s="30"/>
      <c r="F34" s="55"/>
      <c r="G34" s="132"/>
      <c r="H34" s="132"/>
      <c r="I34" s="132"/>
      <c r="J34" s="132"/>
      <c r="K34" s="132"/>
      <c r="L34" s="133"/>
      <c r="M34" s="134"/>
      <c r="N34" s="132"/>
      <c r="O34" s="132"/>
      <c r="P34" s="134" t="str">
        <f t="shared" si="5"/>
        <v>nepildyti</v>
      </c>
      <c r="Q34" s="135" t="str">
        <f t="shared" si="5"/>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6"/>
        <v>0</v>
      </c>
      <c r="BI34" s="54">
        <f t="shared" si="1"/>
        <v>0</v>
      </c>
      <c r="BJ34" s="54">
        <f t="shared" si="2"/>
        <v>0</v>
      </c>
      <c r="BK34" s="54">
        <f t="shared" si="3"/>
        <v>0</v>
      </c>
      <c r="BL34" s="54">
        <f t="shared" si="7"/>
        <v>0</v>
      </c>
      <c r="BM34" s="54">
        <f t="shared" si="8"/>
        <v>0</v>
      </c>
      <c r="BN34" s="54" t="str">
        <f t="shared" si="9"/>
        <v>ne</v>
      </c>
      <c r="BO34" s="54" t="str">
        <f t="shared" si="10"/>
        <v>ne</v>
      </c>
      <c r="BP34" s="54" t="str">
        <f t="shared" si="10"/>
        <v>ne</v>
      </c>
      <c r="BQ34" s="54" t="str">
        <f t="shared" si="11"/>
        <v>ne</v>
      </c>
      <c r="BR34" s="54" t="str">
        <f t="shared" si="12"/>
        <v>ne</v>
      </c>
      <c r="BS34" s="54" t="str">
        <f t="shared" si="4"/>
        <v>ne</v>
      </c>
    </row>
    <row r="35" spans="2:71" s="130" customFormat="1" ht="14.5" x14ac:dyDescent="0.25">
      <c r="B35" s="54" t="e">
        <f>VLOOKUP(E35,'VPS1'!$J$10:$J$29,1,FALSE)</f>
        <v>#N/A</v>
      </c>
      <c r="C35" s="131" t="str">
        <f t="shared" si="13"/>
        <v/>
      </c>
      <c r="D35" s="132"/>
      <c r="E35" s="30"/>
      <c r="F35" s="55"/>
      <c r="G35" s="132"/>
      <c r="H35" s="132"/>
      <c r="I35" s="132"/>
      <c r="J35" s="132"/>
      <c r="K35" s="132"/>
      <c r="L35" s="133"/>
      <c r="M35" s="134"/>
      <c r="N35" s="132"/>
      <c r="O35" s="132"/>
      <c r="P35" s="134" t="str">
        <f t="shared" si="5"/>
        <v>nepildyti</v>
      </c>
      <c r="Q35" s="135" t="str">
        <f t="shared" si="5"/>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6"/>
        <v>0</v>
      </c>
      <c r="BI35" s="54">
        <f t="shared" si="1"/>
        <v>0</v>
      </c>
      <c r="BJ35" s="54">
        <f t="shared" si="2"/>
        <v>0</v>
      </c>
      <c r="BK35" s="54">
        <f t="shared" si="3"/>
        <v>0</v>
      </c>
      <c r="BL35" s="54">
        <f t="shared" si="7"/>
        <v>0</v>
      </c>
      <c r="BM35" s="54">
        <f t="shared" si="8"/>
        <v>0</v>
      </c>
      <c r="BN35" s="54" t="str">
        <f t="shared" si="9"/>
        <v>ne</v>
      </c>
      <c r="BO35" s="54" t="str">
        <f t="shared" si="10"/>
        <v>ne</v>
      </c>
      <c r="BP35" s="54" t="str">
        <f t="shared" si="10"/>
        <v>ne</v>
      </c>
      <c r="BQ35" s="54" t="str">
        <f t="shared" si="11"/>
        <v>ne</v>
      </c>
      <c r="BR35" s="54" t="str">
        <f t="shared" si="12"/>
        <v>ne</v>
      </c>
      <c r="BS35" s="54" t="str">
        <f t="shared" si="4"/>
        <v>ne</v>
      </c>
    </row>
    <row r="36" spans="2:71" s="130" customFormat="1" x14ac:dyDescent="0.25">
      <c r="B36" s="54" t="e">
        <f>VLOOKUP(E36,'VPS1'!$J$10:$J$29,1,FALSE)</f>
        <v>#N/A</v>
      </c>
      <c r="C36" s="131" t="str">
        <f t="shared" si="13"/>
        <v/>
      </c>
      <c r="D36" s="132"/>
      <c r="E36" s="132"/>
      <c r="F36" s="55"/>
      <c r="G36" s="132"/>
      <c r="H36" s="132"/>
      <c r="I36" s="132"/>
      <c r="J36" s="132"/>
      <c r="K36" s="132"/>
      <c r="L36" s="133"/>
      <c r="M36" s="134"/>
      <c r="N36" s="132"/>
      <c r="O36" s="132"/>
      <c r="P36" s="134" t="str">
        <f t="shared" si="5"/>
        <v>nepildyti</v>
      </c>
      <c r="Q36" s="135" t="str">
        <f t="shared" si="5"/>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6"/>
        <v>0</v>
      </c>
      <c r="BI36" s="54">
        <f t="shared" si="1"/>
        <v>0</v>
      </c>
      <c r="BJ36" s="54">
        <f t="shared" si="2"/>
        <v>0</v>
      </c>
      <c r="BK36" s="54">
        <f t="shared" si="3"/>
        <v>0</v>
      </c>
      <c r="BL36" s="54">
        <f t="shared" si="7"/>
        <v>0</v>
      </c>
      <c r="BM36" s="54">
        <f t="shared" si="8"/>
        <v>0</v>
      </c>
      <c r="BN36" s="54" t="str">
        <f t="shared" si="9"/>
        <v>ne</v>
      </c>
      <c r="BO36" s="54" t="str">
        <f t="shared" si="10"/>
        <v>ne</v>
      </c>
      <c r="BP36" s="54" t="str">
        <f t="shared" si="10"/>
        <v>ne</v>
      </c>
      <c r="BQ36" s="54" t="str">
        <f t="shared" si="11"/>
        <v>ne</v>
      </c>
      <c r="BR36" s="54" t="str">
        <f t="shared" si="12"/>
        <v>ne</v>
      </c>
      <c r="BS36" s="54" t="str">
        <f t="shared" si="4"/>
        <v>ne</v>
      </c>
    </row>
    <row r="37" spans="2:71" s="130" customFormat="1" x14ac:dyDescent="0.25">
      <c r="B37" s="54" t="e">
        <f>VLOOKUP(E37,'VPS1'!$J$10:$J$29,1,FALSE)</f>
        <v>#N/A</v>
      </c>
      <c r="C37" s="131" t="str">
        <f t="shared" si="13"/>
        <v/>
      </c>
      <c r="D37" s="132"/>
      <c r="E37" s="132"/>
      <c r="F37" s="55"/>
      <c r="G37" s="132"/>
      <c r="H37" s="132"/>
      <c r="I37" s="132"/>
      <c r="J37" s="132"/>
      <c r="K37" s="132"/>
      <c r="L37" s="133"/>
      <c r="M37" s="134"/>
      <c r="N37" s="132"/>
      <c r="O37" s="132"/>
      <c r="P37" s="134" t="str">
        <f t="shared" si="5"/>
        <v>nepildyti</v>
      </c>
      <c r="Q37" s="135" t="str">
        <f t="shared" si="5"/>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6"/>
        <v>0</v>
      </c>
      <c r="BI37" s="54">
        <f t="shared" si="1"/>
        <v>0</v>
      </c>
      <c r="BJ37" s="54">
        <f t="shared" si="2"/>
        <v>0</v>
      </c>
      <c r="BK37" s="54">
        <f t="shared" si="3"/>
        <v>0</v>
      </c>
      <c r="BL37" s="54">
        <f t="shared" si="7"/>
        <v>0</v>
      </c>
      <c r="BM37" s="54">
        <f t="shared" si="8"/>
        <v>0</v>
      </c>
      <c r="BN37" s="54" t="str">
        <f t="shared" si="9"/>
        <v>ne</v>
      </c>
      <c r="BO37" s="54" t="str">
        <f t="shared" si="10"/>
        <v>ne</v>
      </c>
      <c r="BP37" s="54" t="str">
        <f t="shared" si="10"/>
        <v>ne</v>
      </c>
      <c r="BQ37" s="54" t="str">
        <f t="shared" si="11"/>
        <v>ne</v>
      </c>
      <c r="BR37" s="54" t="str">
        <f t="shared" si="12"/>
        <v>ne</v>
      </c>
      <c r="BS37" s="54" t="str">
        <f t="shared" si="4"/>
        <v>ne</v>
      </c>
    </row>
    <row r="38" spans="2:71" s="130" customFormat="1" x14ac:dyDescent="0.25">
      <c r="B38" s="54" t="e">
        <f>VLOOKUP(E38,'VPS1'!$J$10:$J$29,1,FALSE)</f>
        <v>#N/A</v>
      </c>
      <c r="C38" s="131" t="str">
        <f t="shared" si="13"/>
        <v/>
      </c>
      <c r="D38" s="132"/>
      <c r="E38" s="132"/>
      <c r="F38" s="55"/>
      <c r="G38" s="132"/>
      <c r="H38" s="132"/>
      <c r="I38" s="132"/>
      <c r="J38" s="132"/>
      <c r="K38" s="132"/>
      <c r="L38" s="133"/>
      <c r="M38" s="134"/>
      <c r="N38" s="132"/>
      <c r="O38" s="132"/>
      <c r="P38" s="134" t="str">
        <f t="shared" si="5"/>
        <v>nepildyti</v>
      </c>
      <c r="Q38" s="135" t="str">
        <f t="shared" si="5"/>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6"/>
        <v>0</v>
      </c>
      <c r="BI38" s="54">
        <f t="shared" si="1"/>
        <v>0</v>
      </c>
      <c r="BJ38" s="54">
        <f t="shared" si="2"/>
        <v>0</v>
      </c>
      <c r="BK38" s="54">
        <f t="shared" si="3"/>
        <v>0</v>
      </c>
      <c r="BL38" s="54">
        <f t="shared" si="7"/>
        <v>0</v>
      </c>
      <c r="BM38" s="54">
        <f t="shared" si="8"/>
        <v>0</v>
      </c>
      <c r="BN38" s="54" t="str">
        <f t="shared" si="9"/>
        <v>ne</v>
      </c>
      <c r="BO38" s="54" t="str">
        <f t="shared" si="10"/>
        <v>ne</v>
      </c>
      <c r="BP38" s="54" t="str">
        <f t="shared" si="10"/>
        <v>ne</v>
      </c>
      <c r="BQ38" s="54" t="str">
        <f t="shared" si="11"/>
        <v>ne</v>
      </c>
      <c r="BR38" s="54" t="str">
        <f t="shared" si="12"/>
        <v>ne</v>
      </c>
      <c r="BS38" s="54" t="str">
        <f t="shared" si="4"/>
        <v>ne</v>
      </c>
    </row>
    <row r="39" spans="2:71" s="130" customFormat="1" x14ac:dyDescent="0.25">
      <c r="B39" s="54" t="e">
        <f>VLOOKUP(E39,'VPS1'!$J$10:$J$29,1,FALSE)</f>
        <v>#N/A</v>
      </c>
      <c r="C39" s="131" t="str">
        <f t="shared" si="13"/>
        <v/>
      </c>
      <c r="D39" s="132"/>
      <c r="E39" s="132"/>
      <c r="F39" s="55"/>
      <c r="G39" s="132"/>
      <c r="H39" s="132"/>
      <c r="I39" s="132"/>
      <c r="J39" s="132"/>
      <c r="K39" s="132"/>
      <c r="L39" s="133"/>
      <c r="M39" s="134"/>
      <c r="N39" s="132"/>
      <c r="O39" s="132"/>
      <c r="P39" s="134" t="str">
        <f t="shared" si="5"/>
        <v>nepildyti</v>
      </c>
      <c r="Q39" s="135" t="str">
        <f t="shared" si="5"/>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6"/>
        <v>0</v>
      </c>
      <c r="BI39" s="54">
        <f t="shared" si="1"/>
        <v>0</v>
      </c>
      <c r="BJ39" s="54">
        <f t="shared" si="2"/>
        <v>0</v>
      </c>
      <c r="BK39" s="54">
        <f t="shared" si="3"/>
        <v>0</v>
      </c>
      <c r="BL39" s="54">
        <f t="shared" si="7"/>
        <v>0</v>
      </c>
      <c r="BM39" s="54">
        <f t="shared" si="8"/>
        <v>0</v>
      </c>
      <c r="BN39" s="54" t="str">
        <f t="shared" si="9"/>
        <v>ne</v>
      </c>
      <c r="BO39" s="54" t="str">
        <f t="shared" si="10"/>
        <v>ne</v>
      </c>
      <c r="BP39" s="54" t="str">
        <f t="shared" si="10"/>
        <v>ne</v>
      </c>
      <c r="BQ39" s="54" t="str">
        <f t="shared" si="11"/>
        <v>ne</v>
      </c>
      <c r="BR39" s="54" t="str">
        <f t="shared" si="12"/>
        <v>ne</v>
      </c>
      <c r="BS39" s="54" t="str">
        <f t="shared" si="4"/>
        <v>ne</v>
      </c>
    </row>
    <row r="40" spans="2:71" s="130" customFormat="1" x14ac:dyDescent="0.25">
      <c r="B40" s="54" t="e">
        <f>VLOOKUP(E40,'VPS1'!$J$10:$J$29,1,FALSE)</f>
        <v>#N/A</v>
      </c>
      <c r="C40" s="131" t="str">
        <f t="shared" si="13"/>
        <v/>
      </c>
      <c r="D40" s="132"/>
      <c r="E40" s="132"/>
      <c r="F40" s="55"/>
      <c r="G40" s="132"/>
      <c r="H40" s="132"/>
      <c r="I40" s="132"/>
      <c r="J40" s="132"/>
      <c r="K40" s="132"/>
      <c r="L40" s="133"/>
      <c r="M40" s="134"/>
      <c r="N40" s="132"/>
      <c r="O40" s="132"/>
      <c r="P40" s="134" t="str">
        <f t="shared" si="5"/>
        <v>nepildyti</v>
      </c>
      <c r="Q40" s="135" t="str">
        <f t="shared" si="5"/>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6"/>
        <v>0</v>
      </c>
      <c r="BI40" s="54">
        <f t="shared" si="1"/>
        <v>0</v>
      </c>
      <c r="BJ40" s="54">
        <f t="shared" si="2"/>
        <v>0</v>
      </c>
      <c r="BK40" s="54">
        <f t="shared" si="3"/>
        <v>0</v>
      </c>
      <c r="BL40" s="54">
        <f t="shared" si="7"/>
        <v>0</v>
      </c>
      <c r="BM40" s="54">
        <f t="shared" si="8"/>
        <v>0</v>
      </c>
      <c r="BN40" s="54" t="str">
        <f t="shared" si="9"/>
        <v>ne</v>
      </c>
      <c r="BO40" s="54" t="str">
        <f t="shared" si="10"/>
        <v>ne</v>
      </c>
      <c r="BP40" s="54" t="str">
        <f t="shared" si="10"/>
        <v>ne</v>
      </c>
      <c r="BQ40" s="54" t="str">
        <f t="shared" si="11"/>
        <v>ne</v>
      </c>
      <c r="BR40" s="54" t="str">
        <f t="shared" si="12"/>
        <v>ne</v>
      </c>
      <c r="BS40" s="54" t="str">
        <f t="shared" si="4"/>
        <v>ne</v>
      </c>
    </row>
    <row r="41" spans="2:71" s="130" customFormat="1" x14ac:dyDescent="0.25">
      <c r="B41" s="54" t="e">
        <f>VLOOKUP(E41,'VPS1'!$J$10:$J$29,1,FALSE)</f>
        <v>#N/A</v>
      </c>
      <c r="C41" s="131" t="str">
        <f t="shared" si="13"/>
        <v/>
      </c>
      <c r="D41" s="132"/>
      <c r="E41" s="132"/>
      <c r="F41" s="55"/>
      <c r="G41" s="132"/>
      <c r="H41" s="132"/>
      <c r="I41" s="132"/>
      <c r="J41" s="132"/>
      <c r="K41" s="132"/>
      <c r="L41" s="133"/>
      <c r="M41" s="134"/>
      <c r="N41" s="132"/>
      <c r="O41" s="132"/>
      <c r="P41" s="134" t="str">
        <f t="shared" si="5"/>
        <v>nepildyti</v>
      </c>
      <c r="Q41" s="135" t="str">
        <f t="shared" si="5"/>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6"/>
        <v>0</v>
      </c>
      <c r="BI41" s="54">
        <f t="shared" si="1"/>
        <v>0</v>
      </c>
      <c r="BJ41" s="54">
        <f t="shared" si="2"/>
        <v>0</v>
      </c>
      <c r="BK41" s="54">
        <f t="shared" si="3"/>
        <v>0</v>
      </c>
      <c r="BL41" s="54">
        <f t="shared" si="7"/>
        <v>0</v>
      </c>
      <c r="BM41" s="54">
        <f t="shared" si="8"/>
        <v>0</v>
      </c>
      <c r="BN41" s="54" t="str">
        <f t="shared" si="9"/>
        <v>ne</v>
      </c>
      <c r="BO41" s="54" t="str">
        <f t="shared" si="10"/>
        <v>ne</v>
      </c>
      <c r="BP41" s="54" t="str">
        <f t="shared" si="10"/>
        <v>ne</v>
      </c>
      <c r="BQ41" s="54" t="str">
        <f t="shared" si="11"/>
        <v>ne</v>
      </c>
      <c r="BR41" s="54" t="str">
        <f t="shared" si="12"/>
        <v>ne</v>
      </c>
      <c r="BS41" s="54" t="str">
        <f t="shared" si="4"/>
        <v>ne</v>
      </c>
    </row>
    <row r="42" spans="2:71" s="130" customFormat="1" x14ac:dyDescent="0.25">
      <c r="B42" s="54" t="e">
        <f>VLOOKUP(E42,'VPS1'!$J$10:$J$29,1,FALSE)</f>
        <v>#N/A</v>
      </c>
      <c r="C42" s="131" t="str">
        <f t="shared" si="13"/>
        <v/>
      </c>
      <c r="D42" s="132"/>
      <c r="E42" s="132"/>
      <c r="F42" s="55"/>
      <c r="G42" s="132"/>
      <c r="H42" s="132"/>
      <c r="I42" s="132"/>
      <c r="J42" s="132"/>
      <c r="K42" s="132"/>
      <c r="L42" s="133"/>
      <c r="M42" s="134"/>
      <c r="N42" s="132"/>
      <c r="O42" s="132"/>
      <c r="P42" s="134" t="str">
        <f t="shared" si="5"/>
        <v>nepildyti</v>
      </c>
      <c r="Q42" s="135" t="str">
        <f t="shared" si="5"/>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6"/>
        <v>0</v>
      </c>
      <c r="BI42" s="54">
        <f t="shared" si="1"/>
        <v>0</v>
      </c>
      <c r="BJ42" s="54">
        <f t="shared" si="2"/>
        <v>0</v>
      </c>
      <c r="BK42" s="54">
        <f t="shared" si="3"/>
        <v>0</v>
      </c>
      <c r="BL42" s="54">
        <f t="shared" si="7"/>
        <v>0</v>
      </c>
      <c r="BM42" s="54">
        <f t="shared" si="8"/>
        <v>0</v>
      </c>
      <c r="BN42" s="54" t="str">
        <f t="shared" si="9"/>
        <v>ne</v>
      </c>
      <c r="BO42" s="54" t="str">
        <f t="shared" si="10"/>
        <v>ne</v>
      </c>
      <c r="BP42" s="54" t="str">
        <f t="shared" si="10"/>
        <v>ne</v>
      </c>
      <c r="BQ42" s="54" t="str">
        <f t="shared" si="11"/>
        <v>ne</v>
      </c>
      <c r="BR42" s="54" t="str">
        <f t="shared" si="12"/>
        <v>ne</v>
      </c>
      <c r="BS42" s="54" t="str">
        <f t="shared" si="4"/>
        <v>ne</v>
      </c>
    </row>
    <row r="43" spans="2:71" s="130" customFormat="1" x14ac:dyDescent="0.25">
      <c r="B43" s="54" t="e">
        <f>VLOOKUP(E43,'VPS1'!$J$10:$J$29,1,FALSE)</f>
        <v>#N/A</v>
      </c>
      <c r="C43" s="131" t="str">
        <f t="shared" si="13"/>
        <v/>
      </c>
      <c r="D43" s="132"/>
      <c r="E43" s="132"/>
      <c r="F43" s="55"/>
      <c r="G43" s="137"/>
      <c r="H43" s="132"/>
      <c r="I43" s="132"/>
      <c r="J43" s="132"/>
      <c r="K43" s="132"/>
      <c r="L43" s="133"/>
      <c r="M43" s="134"/>
      <c r="N43" s="132"/>
      <c r="O43" s="132"/>
      <c r="P43" s="134" t="str">
        <f t="shared" si="5"/>
        <v>nepildyti</v>
      </c>
      <c r="Q43" s="135" t="str">
        <f t="shared" si="5"/>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6"/>
        <v>0</v>
      </c>
      <c r="BI43" s="54">
        <f t="shared" si="1"/>
        <v>0</v>
      </c>
      <c r="BJ43" s="54">
        <f t="shared" si="2"/>
        <v>0</v>
      </c>
      <c r="BK43" s="54">
        <f t="shared" si="3"/>
        <v>0</v>
      </c>
      <c r="BL43" s="54">
        <f t="shared" si="7"/>
        <v>0</v>
      </c>
      <c r="BM43" s="54">
        <f t="shared" si="8"/>
        <v>0</v>
      </c>
      <c r="BN43" s="54" t="str">
        <f t="shared" si="9"/>
        <v>ne</v>
      </c>
      <c r="BO43" s="54" t="str">
        <f t="shared" si="10"/>
        <v>ne</v>
      </c>
      <c r="BP43" s="54" t="str">
        <f t="shared" si="10"/>
        <v>ne</v>
      </c>
      <c r="BQ43" s="54" t="str">
        <f t="shared" si="11"/>
        <v>ne</v>
      </c>
      <c r="BR43" s="54" t="str">
        <f t="shared" si="12"/>
        <v>ne</v>
      </c>
      <c r="BS43" s="54" t="str">
        <f t="shared" si="4"/>
        <v>ne</v>
      </c>
    </row>
    <row r="44" spans="2:71" s="130" customFormat="1" x14ac:dyDescent="0.25">
      <c r="B44" s="54" t="e">
        <f>VLOOKUP(E44,'VPS1'!$J$10:$J$29,1,FALSE)</f>
        <v>#N/A</v>
      </c>
      <c r="C44" s="131" t="str">
        <f t="shared" si="13"/>
        <v/>
      </c>
      <c r="D44" s="132"/>
      <c r="E44" s="132"/>
      <c r="F44" s="55"/>
      <c r="G44" s="138"/>
      <c r="H44" s="132"/>
      <c r="I44" s="132"/>
      <c r="J44" s="132"/>
      <c r="K44" s="132"/>
      <c r="L44" s="133"/>
      <c r="M44" s="134"/>
      <c r="N44" s="132"/>
      <c r="O44" s="132"/>
      <c r="P44" s="134" t="str">
        <f t="shared" si="5"/>
        <v>nepildyti</v>
      </c>
      <c r="Q44" s="135" t="str">
        <f t="shared" si="5"/>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6"/>
        <v>0</v>
      </c>
      <c r="BI44" s="54">
        <f t="shared" si="1"/>
        <v>0</v>
      </c>
      <c r="BJ44" s="54">
        <f t="shared" si="2"/>
        <v>0</v>
      </c>
      <c r="BK44" s="54">
        <f t="shared" si="3"/>
        <v>0</v>
      </c>
      <c r="BL44" s="54">
        <f t="shared" si="7"/>
        <v>0</v>
      </c>
      <c r="BM44" s="54">
        <f t="shared" si="8"/>
        <v>0</v>
      </c>
      <c r="BN44" s="54" t="str">
        <f t="shared" si="9"/>
        <v>ne</v>
      </c>
      <c r="BO44" s="54" t="str">
        <f t="shared" si="10"/>
        <v>ne</v>
      </c>
      <c r="BP44" s="54" t="str">
        <f t="shared" si="10"/>
        <v>ne</v>
      </c>
      <c r="BQ44" s="54" t="str">
        <f t="shared" si="11"/>
        <v>ne</v>
      </c>
      <c r="BR44" s="54" t="str">
        <f t="shared" si="12"/>
        <v>ne</v>
      </c>
      <c r="BS44" s="54" t="str">
        <f t="shared" si="4"/>
        <v>ne</v>
      </c>
    </row>
    <row r="45" spans="2:71" s="130" customFormat="1" ht="13" x14ac:dyDescent="0.3">
      <c r="B45" s="54" t="e">
        <f>VLOOKUP(E45,'VPS1'!$J$10:$J$29,1,FALSE)</f>
        <v>#N/A</v>
      </c>
      <c r="C45" s="131" t="str">
        <f t="shared" si="13"/>
        <v/>
      </c>
      <c r="D45" s="132"/>
      <c r="E45" s="132"/>
      <c r="F45" s="55"/>
      <c r="G45" s="137"/>
      <c r="H45" s="132"/>
      <c r="I45" s="139"/>
      <c r="J45" s="132"/>
      <c r="K45" s="132"/>
      <c r="L45" s="133"/>
      <c r="M45" s="134"/>
      <c r="N45" s="132"/>
      <c r="O45" s="132"/>
      <c r="P45" s="134" t="str">
        <f t="shared" si="5"/>
        <v>nepildyti</v>
      </c>
      <c r="Q45" s="135" t="str">
        <f t="shared" si="5"/>
        <v>nepildyti</v>
      </c>
      <c r="R45" s="135"/>
      <c r="S45" s="135"/>
      <c r="T45" s="135"/>
      <c r="U45" s="135"/>
      <c r="V45" s="135"/>
      <c r="W45" s="135"/>
      <c r="X45" s="135"/>
      <c r="Y45" s="135"/>
      <c r="Z45" s="135"/>
      <c r="AA45" s="135"/>
      <c r="AB45" s="135"/>
      <c r="AC45" s="135"/>
      <c r="AD45" s="132"/>
      <c r="AE45" s="132"/>
      <c r="AF45" s="132"/>
      <c r="AG45" s="133"/>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6"/>
        <v>0</v>
      </c>
      <c r="BI45" s="54">
        <f t="shared" si="1"/>
        <v>0</v>
      </c>
      <c r="BJ45" s="54">
        <f t="shared" si="2"/>
        <v>0</v>
      </c>
      <c r="BK45" s="54">
        <f t="shared" si="3"/>
        <v>0</v>
      </c>
      <c r="BL45" s="54">
        <f t="shared" si="7"/>
        <v>0</v>
      </c>
      <c r="BM45" s="54">
        <f t="shared" si="8"/>
        <v>0</v>
      </c>
      <c r="BN45" s="54" t="str">
        <f t="shared" si="9"/>
        <v>ne</v>
      </c>
      <c r="BO45" s="54" t="str">
        <f t="shared" si="10"/>
        <v>ne</v>
      </c>
      <c r="BP45" s="54" t="str">
        <f t="shared" si="10"/>
        <v>ne</v>
      </c>
      <c r="BQ45" s="54" t="str">
        <f t="shared" si="11"/>
        <v>ne</v>
      </c>
      <c r="BR45" s="54" t="str">
        <f t="shared" si="12"/>
        <v>ne</v>
      </c>
      <c r="BS45" s="54" t="str">
        <f t="shared" si="4"/>
        <v>ne</v>
      </c>
    </row>
    <row r="46" spans="2:71" s="130" customFormat="1" x14ac:dyDescent="0.25">
      <c r="B46" s="54" t="e">
        <f>VLOOKUP(E46,'VPS1'!$J$10:$J$29,1,FALSE)</f>
        <v>#N/A</v>
      </c>
      <c r="C46" s="131" t="str">
        <f t="shared" si="13"/>
        <v/>
      </c>
      <c r="D46" s="132"/>
      <c r="E46" s="132"/>
      <c r="F46" s="55"/>
      <c r="G46" s="137"/>
      <c r="H46" s="132"/>
      <c r="I46" s="132"/>
      <c r="J46" s="132"/>
      <c r="K46" s="132"/>
      <c r="L46" s="133"/>
      <c r="M46" s="134"/>
      <c r="N46" s="132"/>
      <c r="O46" s="132"/>
      <c r="P46" s="134" t="str">
        <f t="shared" si="5"/>
        <v>nepildyti</v>
      </c>
      <c r="Q46" s="135" t="str">
        <f t="shared" si="5"/>
        <v>nepildyti</v>
      </c>
      <c r="R46" s="135"/>
      <c r="S46" s="135"/>
      <c r="T46" s="135"/>
      <c r="U46" s="135"/>
      <c r="V46" s="135"/>
      <c r="W46" s="135"/>
      <c r="X46" s="135"/>
      <c r="Y46" s="135"/>
      <c r="Z46" s="135"/>
      <c r="AA46" s="135"/>
      <c r="AB46" s="135"/>
      <c r="AC46" s="135"/>
      <c r="AD46" s="132"/>
      <c r="AE46" s="132"/>
      <c r="AF46" s="132"/>
      <c r="AG46" s="133"/>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6"/>
        <v>0</v>
      </c>
      <c r="BI46" s="54">
        <f t="shared" si="1"/>
        <v>0</v>
      </c>
      <c r="BJ46" s="54">
        <f t="shared" si="2"/>
        <v>0</v>
      </c>
      <c r="BK46" s="54">
        <f t="shared" si="3"/>
        <v>0</v>
      </c>
      <c r="BL46" s="54">
        <f t="shared" si="7"/>
        <v>0</v>
      </c>
      <c r="BM46" s="54">
        <f t="shared" si="8"/>
        <v>0</v>
      </c>
      <c r="BN46" s="54" t="str">
        <f t="shared" si="9"/>
        <v>ne</v>
      </c>
      <c r="BO46" s="54" t="str">
        <f t="shared" si="10"/>
        <v>ne</v>
      </c>
      <c r="BP46" s="54" t="str">
        <f t="shared" si="10"/>
        <v>ne</v>
      </c>
      <c r="BQ46" s="54" t="str">
        <f t="shared" si="11"/>
        <v>ne</v>
      </c>
      <c r="BR46" s="54" t="str">
        <f t="shared" si="12"/>
        <v>ne</v>
      </c>
      <c r="BS46" s="54" t="str">
        <f t="shared" si="4"/>
        <v>ne</v>
      </c>
    </row>
    <row r="47" spans="2:71" s="130" customFormat="1" x14ac:dyDescent="0.25">
      <c r="B47" s="54" t="e">
        <f>VLOOKUP(E47,'VPS1'!$J$10:$J$29,1,FALSE)</f>
        <v>#N/A</v>
      </c>
      <c r="C47" s="131" t="str">
        <f t="shared" si="13"/>
        <v/>
      </c>
      <c r="D47" s="132"/>
      <c r="E47" s="132"/>
      <c r="F47" s="55"/>
      <c r="G47" s="137"/>
      <c r="H47" s="132"/>
      <c r="I47" s="132"/>
      <c r="J47" s="132"/>
      <c r="K47" s="132"/>
      <c r="L47" s="133"/>
      <c r="M47" s="134"/>
      <c r="N47" s="132"/>
      <c r="O47" s="132"/>
      <c r="P47" s="134" t="str">
        <f t="shared" si="5"/>
        <v>nepildyti</v>
      </c>
      <c r="Q47" s="135" t="str">
        <f t="shared" si="5"/>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6"/>
        <v>0</v>
      </c>
      <c r="BI47" s="54">
        <f t="shared" si="1"/>
        <v>0</v>
      </c>
      <c r="BJ47" s="54">
        <f t="shared" si="2"/>
        <v>0</v>
      </c>
      <c r="BK47" s="54">
        <f t="shared" si="3"/>
        <v>0</v>
      </c>
      <c r="BL47" s="54">
        <f t="shared" si="7"/>
        <v>0</v>
      </c>
      <c r="BM47" s="54">
        <f t="shared" si="8"/>
        <v>0</v>
      </c>
      <c r="BN47" s="54" t="str">
        <f t="shared" si="9"/>
        <v>ne</v>
      </c>
      <c r="BO47" s="54" t="str">
        <f t="shared" si="10"/>
        <v>ne</v>
      </c>
      <c r="BP47" s="54" t="str">
        <f t="shared" si="10"/>
        <v>ne</v>
      </c>
      <c r="BQ47" s="54" t="str">
        <f t="shared" si="11"/>
        <v>ne</v>
      </c>
      <c r="BR47" s="54" t="str">
        <f t="shared" si="12"/>
        <v>ne</v>
      </c>
      <c r="BS47" s="54" t="str">
        <f t="shared" si="4"/>
        <v>ne</v>
      </c>
    </row>
    <row r="48" spans="2:71" s="130" customFormat="1" x14ac:dyDescent="0.25">
      <c r="B48" s="54" t="e">
        <f>VLOOKUP(E48,'VPS1'!$J$10:$J$29,1,FALSE)</f>
        <v>#N/A</v>
      </c>
      <c r="C48" s="131" t="str">
        <f t="shared" si="13"/>
        <v/>
      </c>
      <c r="D48" s="132"/>
      <c r="E48" s="132"/>
      <c r="F48" s="55"/>
      <c r="G48" s="137"/>
      <c r="H48" s="132"/>
      <c r="I48" s="132"/>
      <c r="J48" s="132"/>
      <c r="K48" s="132"/>
      <c r="L48" s="133"/>
      <c r="M48" s="134"/>
      <c r="N48" s="132"/>
      <c r="O48" s="132"/>
      <c r="P48" s="134" t="str">
        <f t="shared" si="5"/>
        <v>nepildyti</v>
      </c>
      <c r="Q48" s="135" t="str">
        <f t="shared" si="5"/>
        <v>nepildyti</v>
      </c>
      <c r="R48" s="135"/>
      <c r="S48" s="135"/>
      <c r="T48" s="135"/>
      <c r="U48" s="135"/>
      <c r="V48" s="135"/>
      <c r="W48" s="135"/>
      <c r="X48" s="135"/>
      <c r="Y48" s="135"/>
      <c r="Z48" s="135"/>
      <c r="AA48" s="135"/>
      <c r="AB48" s="135"/>
      <c r="AC48" s="135"/>
      <c r="AD48" s="132"/>
      <c r="AE48" s="132"/>
      <c r="AF48" s="132"/>
      <c r="AG48" s="140"/>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6"/>
        <v>0</v>
      </c>
      <c r="BI48" s="54">
        <f t="shared" si="1"/>
        <v>0</v>
      </c>
      <c r="BJ48" s="54">
        <f t="shared" si="2"/>
        <v>0</v>
      </c>
      <c r="BK48" s="54">
        <f t="shared" si="3"/>
        <v>0</v>
      </c>
      <c r="BL48" s="54">
        <f t="shared" si="7"/>
        <v>0</v>
      </c>
      <c r="BM48" s="54">
        <f t="shared" si="8"/>
        <v>0</v>
      </c>
      <c r="BN48" s="54" t="str">
        <f t="shared" si="9"/>
        <v>ne</v>
      </c>
      <c r="BO48" s="54" t="str">
        <f t="shared" si="10"/>
        <v>ne</v>
      </c>
      <c r="BP48" s="54" t="str">
        <f t="shared" si="10"/>
        <v>ne</v>
      </c>
      <c r="BQ48" s="54" t="str">
        <f t="shared" si="11"/>
        <v>ne</v>
      </c>
      <c r="BR48" s="54" t="str">
        <f t="shared" si="12"/>
        <v>ne</v>
      </c>
      <c r="BS48" s="54" t="str">
        <f t="shared" si="4"/>
        <v>ne</v>
      </c>
    </row>
    <row r="49" spans="2:71" s="130" customFormat="1" x14ac:dyDescent="0.25">
      <c r="B49" s="54" t="e">
        <f>VLOOKUP(E49,'VPS1'!$J$10:$J$29,1,FALSE)</f>
        <v>#N/A</v>
      </c>
      <c r="C49" s="131" t="str">
        <f t="shared" si="13"/>
        <v/>
      </c>
      <c r="D49" s="132"/>
      <c r="E49" s="132"/>
      <c r="F49" s="55"/>
      <c r="G49" s="137"/>
      <c r="H49" s="132"/>
      <c r="I49" s="132"/>
      <c r="J49" s="132"/>
      <c r="K49" s="132"/>
      <c r="L49" s="133"/>
      <c r="M49" s="134"/>
      <c r="N49" s="132"/>
      <c r="O49" s="132"/>
      <c r="P49" s="134" t="str">
        <f t="shared" si="5"/>
        <v>nepildyti</v>
      </c>
      <c r="Q49" s="135" t="str">
        <f t="shared" si="5"/>
        <v>nepildyti</v>
      </c>
      <c r="R49" s="135"/>
      <c r="S49" s="135"/>
      <c r="T49" s="135"/>
      <c r="U49" s="135"/>
      <c r="V49" s="135"/>
      <c r="W49" s="135"/>
      <c r="X49" s="135"/>
      <c r="Y49" s="135"/>
      <c r="Z49" s="135"/>
      <c r="AA49" s="135"/>
      <c r="AB49" s="135"/>
      <c r="AC49" s="135"/>
      <c r="AD49" s="132"/>
      <c r="AE49" s="132"/>
      <c r="AF49" s="132"/>
      <c r="AG49" s="141"/>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6"/>
        <v>0</v>
      </c>
      <c r="BI49" s="54">
        <f t="shared" si="1"/>
        <v>0</v>
      </c>
      <c r="BJ49" s="54">
        <f t="shared" si="2"/>
        <v>0</v>
      </c>
      <c r="BK49" s="54">
        <f t="shared" si="3"/>
        <v>0</v>
      </c>
      <c r="BL49" s="54">
        <f t="shared" si="7"/>
        <v>0</v>
      </c>
      <c r="BM49" s="54">
        <f t="shared" si="8"/>
        <v>0</v>
      </c>
      <c r="BN49" s="54" t="str">
        <f t="shared" si="9"/>
        <v>ne</v>
      </c>
      <c r="BO49" s="54" t="str">
        <f t="shared" si="10"/>
        <v>ne</v>
      </c>
      <c r="BP49" s="54" t="str">
        <f t="shared" si="10"/>
        <v>ne</v>
      </c>
      <c r="BQ49" s="54" t="str">
        <f t="shared" si="11"/>
        <v>ne</v>
      </c>
      <c r="BR49" s="54" t="str">
        <f t="shared" si="12"/>
        <v>ne</v>
      </c>
      <c r="BS49" s="54" t="str">
        <f t="shared" si="4"/>
        <v>ne</v>
      </c>
    </row>
    <row r="50" spans="2:71" s="130" customFormat="1" x14ac:dyDescent="0.25">
      <c r="B50" s="54" t="e">
        <f>VLOOKUP(E50,'VPS1'!$J$10:$J$29,1,FALSE)</f>
        <v>#N/A</v>
      </c>
      <c r="C50" s="131" t="str">
        <f t="shared" si="13"/>
        <v/>
      </c>
      <c r="D50" s="132"/>
      <c r="E50" s="132"/>
      <c r="F50" s="55"/>
      <c r="G50" s="137"/>
      <c r="H50" s="132"/>
      <c r="I50" s="132"/>
      <c r="J50" s="132"/>
      <c r="K50" s="142"/>
      <c r="L50" s="133"/>
      <c r="M50" s="134"/>
      <c r="N50" s="132"/>
      <c r="O50" s="132"/>
      <c r="P50" s="134" t="str">
        <f t="shared" si="5"/>
        <v>nepildyti</v>
      </c>
      <c r="Q50" s="135" t="str">
        <f t="shared" si="5"/>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6"/>
        <v>0</v>
      </c>
      <c r="BI50" s="54">
        <f t="shared" si="1"/>
        <v>0</v>
      </c>
      <c r="BJ50" s="54">
        <f t="shared" si="2"/>
        <v>0</v>
      </c>
      <c r="BK50" s="54">
        <f t="shared" si="3"/>
        <v>0</v>
      </c>
      <c r="BL50" s="54">
        <f t="shared" si="7"/>
        <v>0</v>
      </c>
      <c r="BM50" s="54">
        <f t="shared" si="8"/>
        <v>0</v>
      </c>
      <c r="BN50" s="54" t="str">
        <f t="shared" si="9"/>
        <v>ne</v>
      </c>
      <c r="BO50" s="54" t="str">
        <f t="shared" si="10"/>
        <v>ne</v>
      </c>
      <c r="BP50" s="54" t="str">
        <f t="shared" si="10"/>
        <v>ne</v>
      </c>
      <c r="BQ50" s="54" t="str">
        <f t="shared" si="11"/>
        <v>ne</v>
      </c>
      <c r="BR50" s="54" t="str">
        <f t="shared" si="12"/>
        <v>ne</v>
      </c>
      <c r="BS50" s="54" t="str">
        <f t="shared" si="4"/>
        <v>ne</v>
      </c>
    </row>
    <row r="51" spans="2:71" s="130" customFormat="1" x14ac:dyDescent="0.25">
      <c r="B51" s="54" t="e">
        <f>VLOOKUP(E51,'VPS1'!$J$10:$J$29,1,FALSE)</f>
        <v>#N/A</v>
      </c>
      <c r="C51" s="131" t="str">
        <f t="shared" si="13"/>
        <v/>
      </c>
      <c r="D51" s="132"/>
      <c r="E51" s="132"/>
      <c r="F51" s="55"/>
      <c r="G51" s="137"/>
      <c r="H51" s="132"/>
      <c r="I51" s="132"/>
      <c r="J51" s="132"/>
      <c r="K51" s="132"/>
      <c r="L51" s="133"/>
      <c r="M51" s="134"/>
      <c r="N51" s="132"/>
      <c r="O51" s="132"/>
      <c r="P51" s="134" t="str">
        <f t="shared" si="5"/>
        <v>nepildyti</v>
      </c>
      <c r="Q51" s="135" t="str">
        <f t="shared" si="5"/>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6"/>
        <v>0</v>
      </c>
      <c r="BI51" s="54">
        <f t="shared" si="1"/>
        <v>0</v>
      </c>
      <c r="BJ51" s="54">
        <f t="shared" si="2"/>
        <v>0</v>
      </c>
      <c r="BK51" s="54">
        <f t="shared" si="3"/>
        <v>0</v>
      </c>
      <c r="BL51" s="54">
        <f t="shared" si="7"/>
        <v>0</v>
      </c>
      <c r="BM51" s="54">
        <f t="shared" si="8"/>
        <v>0</v>
      </c>
      <c r="BN51" s="54" t="str">
        <f t="shared" si="9"/>
        <v>ne</v>
      </c>
      <c r="BO51" s="54" t="str">
        <f t="shared" si="10"/>
        <v>ne</v>
      </c>
      <c r="BP51" s="54" t="str">
        <f t="shared" si="10"/>
        <v>ne</v>
      </c>
      <c r="BQ51" s="54" t="str">
        <f t="shared" si="11"/>
        <v>ne</v>
      </c>
      <c r="BR51" s="54" t="str">
        <f t="shared" si="12"/>
        <v>ne</v>
      </c>
      <c r="BS51" s="54" t="str">
        <f t="shared" si="4"/>
        <v>ne</v>
      </c>
    </row>
    <row r="52" spans="2:71" s="130" customFormat="1" x14ac:dyDescent="0.25">
      <c r="B52" s="54" t="e">
        <f>VLOOKUP(E52,'VPS1'!$J$10:$J$29,1,FALSE)</f>
        <v>#N/A</v>
      </c>
      <c r="C52" s="131" t="str">
        <f t="shared" si="13"/>
        <v/>
      </c>
      <c r="D52" s="132"/>
      <c r="E52" s="132"/>
      <c r="F52" s="55"/>
      <c r="G52" s="132"/>
      <c r="H52" s="143"/>
      <c r="I52" s="132"/>
      <c r="J52" s="132"/>
      <c r="K52" s="132"/>
      <c r="L52" s="133"/>
      <c r="M52" s="134"/>
      <c r="N52" s="132"/>
      <c r="O52" s="132"/>
      <c r="P52" s="134" t="str">
        <f t="shared" si="5"/>
        <v>nepildyti</v>
      </c>
      <c r="Q52" s="135" t="str">
        <f t="shared" si="5"/>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6"/>
        <v>0</v>
      </c>
      <c r="BI52" s="54">
        <f t="shared" si="1"/>
        <v>0</v>
      </c>
      <c r="BJ52" s="54">
        <f t="shared" si="2"/>
        <v>0</v>
      </c>
      <c r="BK52" s="54">
        <f t="shared" si="3"/>
        <v>0</v>
      </c>
      <c r="BL52" s="54">
        <f t="shared" si="7"/>
        <v>0</v>
      </c>
      <c r="BM52" s="54">
        <f t="shared" si="8"/>
        <v>0</v>
      </c>
      <c r="BN52" s="54" t="str">
        <f t="shared" si="9"/>
        <v>ne</v>
      </c>
      <c r="BO52" s="54" t="str">
        <f t="shared" si="10"/>
        <v>ne</v>
      </c>
      <c r="BP52" s="54" t="str">
        <f t="shared" si="10"/>
        <v>ne</v>
      </c>
      <c r="BQ52" s="54" t="str">
        <f t="shared" si="11"/>
        <v>ne</v>
      </c>
      <c r="BR52" s="54" t="str">
        <f t="shared" si="12"/>
        <v>ne</v>
      </c>
      <c r="BS52" s="54" t="str">
        <f t="shared" si="4"/>
        <v>ne</v>
      </c>
    </row>
    <row r="53" spans="2:71" s="130" customFormat="1" x14ac:dyDescent="0.25">
      <c r="B53" s="54" t="e">
        <f>VLOOKUP(E53,'VPS1'!$J$10:$J$29,1,FALSE)</f>
        <v>#N/A</v>
      </c>
      <c r="C53" s="131" t="str">
        <f t="shared" si="13"/>
        <v/>
      </c>
      <c r="D53" s="132"/>
      <c r="E53" s="132"/>
      <c r="F53" s="55"/>
      <c r="G53" s="132"/>
      <c r="H53" s="143"/>
      <c r="I53" s="132"/>
      <c r="J53" s="132"/>
      <c r="K53" s="132"/>
      <c r="L53" s="133"/>
      <c r="M53" s="134"/>
      <c r="N53" s="132"/>
      <c r="O53" s="132"/>
      <c r="P53" s="134" t="str">
        <f t="shared" si="5"/>
        <v>nepildyti</v>
      </c>
      <c r="Q53" s="135" t="str">
        <f t="shared" si="5"/>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6"/>
        <v>0</v>
      </c>
      <c r="BI53" s="54">
        <f t="shared" si="1"/>
        <v>0</v>
      </c>
      <c r="BJ53" s="54">
        <f t="shared" si="2"/>
        <v>0</v>
      </c>
      <c r="BK53" s="54">
        <f t="shared" si="3"/>
        <v>0</v>
      </c>
      <c r="BL53" s="54">
        <f t="shared" si="7"/>
        <v>0</v>
      </c>
      <c r="BM53" s="54">
        <f t="shared" si="8"/>
        <v>0</v>
      </c>
      <c r="BN53" s="54" t="str">
        <f t="shared" si="9"/>
        <v>ne</v>
      </c>
      <c r="BO53" s="54" t="str">
        <f t="shared" si="10"/>
        <v>ne</v>
      </c>
      <c r="BP53" s="54" t="str">
        <f t="shared" si="10"/>
        <v>ne</v>
      </c>
      <c r="BQ53" s="54" t="str">
        <f t="shared" si="11"/>
        <v>ne</v>
      </c>
      <c r="BR53" s="54" t="str">
        <f t="shared" si="12"/>
        <v>ne</v>
      </c>
      <c r="BS53" s="54" t="str">
        <f t="shared" si="4"/>
        <v>ne</v>
      </c>
    </row>
    <row r="54" spans="2:71" s="130" customFormat="1" x14ac:dyDescent="0.25">
      <c r="B54" s="54" t="e">
        <f>VLOOKUP(E54,'VPS1'!$J$10:$J$29,1,FALSE)</f>
        <v>#N/A</v>
      </c>
      <c r="C54" s="131" t="str">
        <f t="shared" si="13"/>
        <v/>
      </c>
      <c r="D54" s="132"/>
      <c r="E54" s="132"/>
      <c r="F54" s="55"/>
      <c r="G54" s="132"/>
      <c r="H54" s="143"/>
      <c r="I54" s="132"/>
      <c r="J54" s="132"/>
      <c r="K54" s="132"/>
      <c r="L54" s="133"/>
      <c r="M54" s="134"/>
      <c r="N54" s="132"/>
      <c r="O54" s="132"/>
      <c r="P54" s="134" t="str">
        <f t="shared" si="5"/>
        <v>nepildyti</v>
      </c>
      <c r="Q54" s="135" t="str">
        <f t="shared" si="5"/>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6"/>
        <v>0</v>
      </c>
      <c r="BI54" s="54">
        <f t="shared" si="1"/>
        <v>0</v>
      </c>
      <c r="BJ54" s="54">
        <f t="shared" si="2"/>
        <v>0</v>
      </c>
      <c r="BK54" s="54">
        <f t="shared" si="3"/>
        <v>0</v>
      </c>
      <c r="BL54" s="54">
        <f t="shared" si="7"/>
        <v>0</v>
      </c>
      <c r="BM54" s="54">
        <f t="shared" si="8"/>
        <v>0</v>
      </c>
      <c r="BN54" s="54" t="str">
        <f t="shared" si="9"/>
        <v>ne</v>
      </c>
      <c r="BO54" s="54" t="str">
        <f t="shared" si="10"/>
        <v>ne</v>
      </c>
      <c r="BP54" s="54" t="str">
        <f t="shared" si="10"/>
        <v>ne</v>
      </c>
      <c r="BQ54" s="54" t="str">
        <f t="shared" si="11"/>
        <v>ne</v>
      </c>
      <c r="BR54" s="54" t="str">
        <f t="shared" si="12"/>
        <v>ne</v>
      </c>
      <c r="BS54" s="54" t="str">
        <f t="shared" si="4"/>
        <v>ne</v>
      </c>
    </row>
    <row r="55" spans="2:71" s="130" customFormat="1" x14ac:dyDescent="0.25">
      <c r="B55" s="54" t="e">
        <f>VLOOKUP(E55,'VPS1'!$J$10:$J$29,1,FALSE)</f>
        <v>#N/A</v>
      </c>
      <c r="C55" s="131" t="str">
        <f t="shared" si="13"/>
        <v/>
      </c>
      <c r="D55" s="132"/>
      <c r="E55" s="132"/>
      <c r="F55" s="55"/>
      <c r="G55" s="132"/>
      <c r="H55" s="132"/>
      <c r="I55" s="132"/>
      <c r="J55" s="132"/>
      <c r="K55" s="132"/>
      <c r="L55" s="133"/>
      <c r="M55" s="134"/>
      <c r="N55" s="132"/>
      <c r="O55" s="132"/>
      <c r="P55" s="134" t="str">
        <f t="shared" si="5"/>
        <v>nepildyti</v>
      </c>
      <c r="Q55" s="135" t="str">
        <f t="shared" si="5"/>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6"/>
        <v>0</v>
      </c>
      <c r="BI55" s="54">
        <f t="shared" si="1"/>
        <v>0</v>
      </c>
      <c r="BJ55" s="54">
        <f t="shared" si="2"/>
        <v>0</v>
      </c>
      <c r="BK55" s="54">
        <f t="shared" si="3"/>
        <v>0</v>
      </c>
      <c r="BL55" s="54">
        <f t="shared" si="7"/>
        <v>0</v>
      </c>
      <c r="BM55" s="54">
        <f t="shared" si="8"/>
        <v>0</v>
      </c>
      <c r="BN55" s="54" t="str">
        <f t="shared" si="9"/>
        <v>ne</v>
      </c>
      <c r="BO55" s="54" t="str">
        <f t="shared" si="10"/>
        <v>ne</v>
      </c>
      <c r="BP55" s="54" t="str">
        <f t="shared" si="10"/>
        <v>ne</v>
      </c>
      <c r="BQ55" s="54" t="str">
        <f t="shared" si="11"/>
        <v>ne</v>
      </c>
      <c r="BR55" s="54" t="str">
        <f t="shared" si="12"/>
        <v>ne</v>
      </c>
      <c r="BS55" s="54" t="str">
        <f t="shared" si="4"/>
        <v>ne</v>
      </c>
    </row>
    <row r="56" spans="2:71" s="130" customFormat="1" x14ac:dyDescent="0.25">
      <c r="B56" s="54" t="e">
        <f>VLOOKUP(E56,'VPS1'!$J$10:$J$29,1,FALSE)</f>
        <v>#N/A</v>
      </c>
      <c r="C56" s="131" t="str">
        <f t="shared" si="13"/>
        <v/>
      </c>
      <c r="D56" s="132"/>
      <c r="E56" s="132"/>
      <c r="F56" s="55"/>
      <c r="G56" s="132"/>
      <c r="H56" s="132"/>
      <c r="I56" s="132"/>
      <c r="J56" s="132"/>
      <c r="K56" s="132"/>
      <c r="L56" s="133"/>
      <c r="M56" s="134"/>
      <c r="N56" s="132"/>
      <c r="O56" s="132"/>
      <c r="P56" s="134" t="str">
        <f t="shared" si="5"/>
        <v>nepildyti</v>
      </c>
      <c r="Q56" s="135" t="str">
        <f t="shared" si="5"/>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6"/>
        <v>0</v>
      </c>
      <c r="BI56" s="54">
        <f t="shared" si="1"/>
        <v>0</v>
      </c>
      <c r="BJ56" s="54">
        <f t="shared" si="2"/>
        <v>0</v>
      </c>
      <c r="BK56" s="54">
        <f t="shared" si="3"/>
        <v>0</v>
      </c>
      <c r="BL56" s="54">
        <f t="shared" si="7"/>
        <v>0</v>
      </c>
      <c r="BM56" s="54">
        <f t="shared" si="8"/>
        <v>0</v>
      </c>
      <c r="BN56" s="54" t="str">
        <f t="shared" si="9"/>
        <v>ne</v>
      </c>
      <c r="BO56" s="54" t="str">
        <f t="shared" si="10"/>
        <v>ne</v>
      </c>
      <c r="BP56" s="54" t="str">
        <f t="shared" si="10"/>
        <v>ne</v>
      </c>
      <c r="BQ56" s="54" t="str">
        <f t="shared" si="11"/>
        <v>ne</v>
      </c>
      <c r="BR56" s="54" t="str">
        <f t="shared" si="12"/>
        <v>ne</v>
      </c>
      <c r="BS56" s="54" t="str">
        <f t="shared" si="4"/>
        <v>ne</v>
      </c>
    </row>
    <row r="57" spans="2:71" s="130" customFormat="1" ht="14.5" x14ac:dyDescent="0.25">
      <c r="B57" s="54" t="e">
        <f>VLOOKUP(E57,'VPS1'!$J$10:$J$29,1,FALSE)</f>
        <v>#N/A</v>
      </c>
      <c r="C57" s="131" t="str">
        <f t="shared" si="13"/>
        <v/>
      </c>
      <c r="D57" s="132"/>
      <c r="E57" s="30"/>
      <c r="F57" s="55"/>
      <c r="G57" s="132"/>
      <c r="H57" s="132"/>
      <c r="I57" s="132"/>
      <c r="J57" s="132"/>
      <c r="K57" s="132"/>
      <c r="L57" s="133"/>
      <c r="M57" s="134"/>
      <c r="N57" s="132"/>
      <c r="O57" s="132"/>
      <c r="P57" s="134" t="str">
        <f t="shared" si="5"/>
        <v>nepildyti</v>
      </c>
      <c r="Q57" s="135" t="str">
        <f t="shared" si="5"/>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6"/>
        <v>0</v>
      </c>
      <c r="BI57" s="54">
        <f t="shared" si="1"/>
        <v>0</v>
      </c>
      <c r="BJ57" s="54">
        <f t="shared" si="2"/>
        <v>0</v>
      </c>
      <c r="BK57" s="54">
        <f t="shared" si="3"/>
        <v>0</v>
      </c>
      <c r="BL57" s="54">
        <f t="shared" si="7"/>
        <v>0</v>
      </c>
      <c r="BM57" s="54">
        <f t="shared" si="8"/>
        <v>0</v>
      </c>
      <c r="BN57" s="54" t="str">
        <f t="shared" si="9"/>
        <v>ne</v>
      </c>
      <c r="BO57" s="54" t="str">
        <f t="shared" si="10"/>
        <v>ne</v>
      </c>
      <c r="BP57" s="54" t="str">
        <f t="shared" si="10"/>
        <v>ne</v>
      </c>
      <c r="BQ57" s="54" t="str">
        <f t="shared" si="11"/>
        <v>ne</v>
      </c>
      <c r="BR57" s="54" t="str">
        <f t="shared" si="12"/>
        <v>ne</v>
      </c>
      <c r="BS57" s="54" t="str">
        <f t="shared" si="4"/>
        <v>ne</v>
      </c>
    </row>
    <row r="58" spans="2:71" s="130" customFormat="1" ht="14.5" x14ac:dyDescent="0.25">
      <c r="B58" s="54" t="e">
        <f>VLOOKUP(E58,'VPS1'!$J$10:$J$29,1,FALSE)</f>
        <v>#N/A</v>
      </c>
      <c r="C58" s="131" t="str">
        <f t="shared" si="13"/>
        <v/>
      </c>
      <c r="D58" s="132"/>
      <c r="E58" s="30"/>
      <c r="F58" s="55"/>
      <c r="G58" s="132"/>
      <c r="H58" s="132"/>
      <c r="I58" s="132"/>
      <c r="J58" s="132"/>
      <c r="K58" s="132"/>
      <c r="L58" s="133"/>
      <c r="M58" s="134"/>
      <c r="N58" s="132"/>
      <c r="O58" s="132"/>
      <c r="P58" s="134" t="str">
        <f t="shared" si="5"/>
        <v>nepildyti</v>
      </c>
      <c r="Q58" s="135" t="str">
        <f t="shared" si="5"/>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6"/>
        <v>0</v>
      </c>
      <c r="BI58" s="54">
        <f t="shared" si="1"/>
        <v>0</v>
      </c>
      <c r="BJ58" s="54">
        <f t="shared" si="2"/>
        <v>0</v>
      </c>
      <c r="BK58" s="54">
        <f t="shared" si="3"/>
        <v>0</v>
      </c>
      <c r="BL58" s="54">
        <f t="shared" si="7"/>
        <v>0</v>
      </c>
      <c r="BM58" s="54">
        <f t="shared" si="8"/>
        <v>0</v>
      </c>
      <c r="BN58" s="54" t="str">
        <f t="shared" si="9"/>
        <v>ne</v>
      </c>
      <c r="BO58" s="54" t="str">
        <f t="shared" si="10"/>
        <v>ne</v>
      </c>
      <c r="BP58" s="54" t="str">
        <f t="shared" si="10"/>
        <v>ne</v>
      </c>
      <c r="BQ58" s="54" t="str">
        <f t="shared" si="11"/>
        <v>ne</v>
      </c>
      <c r="BR58" s="54" t="str">
        <f t="shared" si="12"/>
        <v>ne</v>
      </c>
      <c r="BS58" s="54" t="str">
        <f t="shared" si="4"/>
        <v>ne</v>
      </c>
    </row>
    <row r="59" spans="2:71" s="130" customFormat="1" ht="14.5" x14ac:dyDescent="0.25">
      <c r="B59" s="54" t="e">
        <f>VLOOKUP(E59,'VPS1'!$J$10:$J$29,1,FALSE)</f>
        <v>#N/A</v>
      </c>
      <c r="C59" s="131" t="str">
        <f t="shared" si="13"/>
        <v/>
      </c>
      <c r="D59" s="132"/>
      <c r="E59" s="30"/>
      <c r="F59" s="55"/>
      <c r="G59" s="132"/>
      <c r="H59" s="132"/>
      <c r="I59" s="132"/>
      <c r="J59" s="132"/>
      <c r="K59" s="132"/>
      <c r="L59" s="133"/>
      <c r="M59" s="134"/>
      <c r="N59" s="132"/>
      <c r="O59" s="132"/>
      <c r="P59" s="134" t="str">
        <f t="shared" si="5"/>
        <v>nepildyti</v>
      </c>
      <c r="Q59" s="135" t="str">
        <f t="shared" si="5"/>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6"/>
        <v>0</v>
      </c>
      <c r="BI59" s="54">
        <f t="shared" si="1"/>
        <v>0</v>
      </c>
      <c r="BJ59" s="54">
        <f t="shared" si="2"/>
        <v>0</v>
      </c>
      <c r="BK59" s="54">
        <f t="shared" si="3"/>
        <v>0</v>
      </c>
      <c r="BL59" s="54">
        <f t="shared" si="7"/>
        <v>0</v>
      </c>
      <c r="BM59" s="54">
        <f t="shared" si="8"/>
        <v>0</v>
      </c>
      <c r="BN59" s="54" t="str">
        <f t="shared" si="9"/>
        <v>ne</v>
      </c>
      <c r="BO59" s="54" t="str">
        <f t="shared" si="10"/>
        <v>ne</v>
      </c>
      <c r="BP59" s="54" t="str">
        <f t="shared" si="10"/>
        <v>ne</v>
      </c>
      <c r="BQ59" s="54" t="str">
        <f t="shared" si="11"/>
        <v>ne</v>
      </c>
      <c r="BR59" s="54" t="str">
        <f t="shared" si="12"/>
        <v>ne</v>
      </c>
      <c r="BS59" s="54" t="str">
        <f t="shared" si="4"/>
        <v>ne</v>
      </c>
    </row>
    <row r="60" spans="2:71" s="130" customFormat="1" ht="14.5" x14ac:dyDescent="0.25">
      <c r="B60" s="54" t="e">
        <f>VLOOKUP(E60,'VPS1'!$J$10:$J$29,1,FALSE)</f>
        <v>#N/A</v>
      </c>
      <c r="C60" s="131" t="str">
        <f t="shared" si="13"/>
        <v/>
      </c>
      <c r="D60" s="132"/>
      <c r="E60" s="30"/>
      <c r="F60" s="55"/>
      <c r="G60" s="132"/>
      <c r="H60" s="132"/>
      <c r="I60" s="132"/>
      <c r="J60" s="132"/>
      <c r="K60" s="132"/>
      <c r="L60" s="133"/>
      <c r="M60" s="134"/>
      <c r="N60" s="132"/>
      <c r="O60" s="132"/>
      <c r="P60" s="134" t="str">
        <f t="shared" si="5"/>
        <v>nepildyti</v>
      </c>
      <c r="Q60" s="135" t="str">
        <f t="shared" si="5"/>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6"/>
        <v>0</v>
      </c>
      <c r="BI60" s="54">
        <f t="shared" si="1"/>
        <v>0</v>
      </c>
      <c r="BJ60" s="54">
        <f t="shared" si="2"/>
        <v>0</v>
      </c>
      <c r="BK60" s="54">
        <f t="shared" si="3"/>
        <v>0</v>
      </c>
      <c r="BL60" s="54">
        <f t="shared" si="7"/>
        <v>0</v>
      </c>
      <c r="BM60" s="54">
        <f t="shared" si="8"/>
        <v>0</v>
      </c>
      <c r="BN60" s="54" t="str">
        <f t="shared" si="9"/>
        <v>ne</v>
      </c>
      <c r="BO60" s="54" t="str">
        <f t="shared" si="10"/>
        <v>ne</v>
      </c>
      <c r="BP60" s="54" t="str">
        <f t="shared" si="10"/>
        <v>ne</v>
      </c>
      <c r="BQ60" s="54" t="str">
        <f t="shared" si="11"/>
        <v>ne</v>
      </c>
      <c r="BR60" s="54" t="str">
        <f t="shared" si="12"/>
        <v>ne</v>
      </c>
      <c r="BS60" s="54" t="str">
        <f t="shared" si="4"/>
        <v>ne</v>
      </c>
    </row>
    <row r="61" spans="2:71" s="130" customFormat="1" ht="14.5" x14ac:dyDescent="0.25">
      <c r="B61" s="54" t="e">
        <f>VLOOKUP(E61,'VPS1'!$J$10:$J$29,1,FALSE)</f>
        <v>#N/A</v>
      </c>
      <c r="C61" s="131" t="str">
        <f t="shared" si="13"/>
        <v/>
      </c>
      <c r="D61" s="132"/>
      <c r="E61" s="30"/>
      <c r="F61" s="55"/>
      <c r="G61" s="132"/>
      <c r="H61" s="132"/>
      <c r="I61" s="132"/>
      <c r="J61" s="132"/>
      <c r="K61" s="132"/>
      <c r="L61" s="133"/>
      <c r="M61" s="134"/>
      <c r="N61" s="132"/>
      <c r="O61" s="132"/>
      <c r="P61" s="134" t="str">
        <f t="shared" si="5"/>
        <v>nepildyti</v>
      </c>
      <c r="Q61" s="135" t="str">
        <f t="shared" si="5"/>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6"/>
        <v>0</v>
      </c>
      <c r="BI61" s="54">
        <f t="shared" si="1"/>
        <v>0</v>
      </c>
      <c r="BJ61" s="54">
        <f t="shared" si="2"/>
        <v>0</v>
      </c>
      <c r="BK61" s="54">
        <f t="shared" si="3"/>
        <v>0</v>
      </c>
      <c r="BL61" s="54">
        <f t="shared" si="7"/>
        <v>0</v>
      </c>
      <c r="BM61" s="54">
        <f t="shared" si="8"/>
        <v>0</v>
      </c>
      <c r="BN61" s="54" t="str">
        <f t="shared" si="9"/>
        <v>ne</v>
      </c>
      <c r="BO61" s="54" t="str">
        <f t="shared" si="10"/>
        <v>ne</v>
      </c>
      <c r="BP61" s="54" t="str">
        <f t="shared" si="10"/>
        <v>ne</v>
      </c>
      <c r="BQ61" s="54" t="str">
        <f t="shared" si="11"/>
        <v>ne</v>
      </c>
      <c r="BR61" s="54" t="str">
        <f t="shared" si="12"/>
        <v>ne</v>
      </c>
      <c r="BS61" s="54" t="str">
        <f t="shared" si="4"/>
        <v>ne</v>
      </c>
    </row>
    <row r="62" spans="2:71" s="130" customFormat="1" ht="14.5" x14ac:dyDescent="0.25">
      <c r="B62" s="54" t="e">
        <f>VLOOKUP(E62,'VPS1'!$J$10:$J$29,1,FALSE)</f>
        <v>#N/A</v>
      </c>
      <c r="C62" s="131" t="str">
        <f t="shared" si="13"/>
        <v/>
      </c>
      <c r="D62" s="132"/>
      <c r="E62" s="30"/>
      <c r="F62" s="55"/>
      <c r="G62" s="132"/>
      <c r="H62" s="132"/>
      <c r="I62" s="132"/>
      <c r="J62" s="132"/>
      <c r="K62" s="132"/>
      <c r="L62" s="133"/>
      <c r="M62" s="134"/>
      <c r="N62" s="132"/>
      <c r="O62" s="132"/>
      <c r="P62" s="134" t="str">
        <f t="shared" si="5"/>
        <v>nepildyti</v>
      </c>
      <c r="Q62" s="135" t="str">
        <f t="shared" si="5"/>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6"/>
        <v>0</v>
      </c>
      <c r="BI62" s="54">
        <f t="shared" si="1"/>
        <v>0</v>
      </c>
      <c r="BJ62" s="54">
        <f t="shared" si="2"/>
        <v>0</v>
      </c>
      <c r="BK62" s="54">
        <f t="shared" si="3"/>
        <v>0</v>
      </c>
      <c r="BL62" s="54">
        <f t="shared" si="7"/>
        <v>0</v>
      </c>
      <c r="BM62" s="54">
        <f t="shared" si="8"/>
        <v>0</v>
      </c>
      <c r="BN62" s="54" t="str">
        <f t="shared" si="9"/>
        <v>ne</v>
      </c>
      <c r="BO62" s="54" t="str">
        <f t="shared" si="10"/>
        <v>ne</v>
      </c>
      <c r="BP62" s="54" t="str">
        <f t="shared" si="10"/>
        <v>ne</v>
      </c>
      <c r="BQ62" s="54" t="str">
        <f t="shared" si="11"/>
        <v>ne</v>
      </c>
      <c r="BR62" s="54" t="str">
        <f t="shared" si="12"/>
        <v>ne</v>
      </c>
      <c r="BS62" s="54" t="str">
        <f t="shared" si="4"/>
        <v>ne</v>
      </c>
    </row>
    <row r="63" spans="2:71" s="130" customFormat="1" ht="14.5" x14ac:dyDescent="0.25">
      <c r="B63" s="54" t="e">
        <f>VLOOKUP(E63,'VPS1'!$J$10:$J$29,1,FALSE)</f>
        <v>#N/A</v>
      </c>
      <c r="C63" s="131" t="str">
        <f t="shared" si="13"/>
        <v/>
      </c>
      <c r="D63" s="132"/>
      <c r="E63" s="30"/>
      <c r="F63" s="55"/>
      <c r="G63" s="132"/>
      <c r="H63" s="132"/>
      <c r="I63" s="132"/>
      <c r="J63" s="132"/>
      <c r="K63" s="132"/>
      <c r="L63" s="133"/>
      <c r="M63" s="134"/>
      <c r="N63" s="132"/>
      <c r="O63" s="132"/>
      <c r="P63" s="134" t="str">
        <f t="shared" si="5"/>
        <v>nepildyti</v>
      </c>
      <c r="Q63" s="135" t="str">
        <f t="shared" si="5"/>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6"/>
        <v>0</v>
      </c>
      <c r="BI63" s="54">
        <f t="shared" si="1"/>
        <v>0</v>
      </c>
      <c r="BJ63" s="54">
        <f t="shared" si="2"/>
        <v>0</v>
      </c>
      <c r="BK63" s="54">
        <f t="shared" si="3"/>
        <v>0</v>
      </c>
      <c r="BL63" s="54">
        <f t="shared" si="7"/>
        <v>0</v>
      </c>
      <c r="BM63" s="54">
        <f t="shared" si="8"/>
        <v>0</v>
      </c>
      <c r="BN63" s="54" t="str">
        <f t="shared" si="9"/>
        <v>ne</v>
      </c>
      <c r="BO63" s="54" t="str">
        <f t="shared" si="10"/>
        <v>ne</v>
      </c>
      <c r="BP63" s="54" t="str">
        <f t="shared" si="10"/>
        <v>ne</v>
      </c>
      <c r="BQ63" s="54" t="str">
        <f t="shared" si="11"/>
        <v>ne</v>
      </c>
      <c r="BR63" s="54" t="str">
        <f t="shared" si="12"/>
        <v>ne</v>
      </c>
      <c r="BS63" s="54" t="str">
        <f t="shared" si="4"/>
        <v>ne</v>
      </c>
    </row>
    <row r="64" spans="2:71" s="130" customFormat="1" ht="14.5" x14ac:dyDescent="0.25">
      <c r="B64" s="54" t="e">
        <f>VLOOKUP(E64,'VPS1'!$J$10:$J$29,1,FALSE)</f>
        <v>#N/A</v>
      </c>
      <c r="C64" s="131" t="str">
        <f t="shared" si="13"/>
        <v/>
      </c>
      <c r="D64" s="132"/>
      <c r="E64" s="30"/>
      <c r="F64" s="55"/>
      <c r="G64" s="132"/>
      <c r="H64" s="132"/>
      <c r="I64" s="132"/>
      <c r="J64" s="132"/>
      <c r="K64" s="132"/>
      <c r="L64" s="133"/>
      <c r="M64" s="134"/>
      <c r="N64" s="132"/>
      <c r="O64" s="132"/>
      <c r="P64" s="134" t="str">
        <f t="shared" si="5"/>
        <v>nepildyti</v>
      </c>
      <c r="Q64" s="135" t="str">
        <f t="shared" si="5"/>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6"/>
        <v>0</v>
      </c>
      <c r="BI64" s="54">
        <f t="shared" si="1"/>
        <v>0</v>
      </c>
      <c r="BJ64" s="54">
        <f t="shared" si="2"/>
        <v>0</v>
      </c>
      <c r="BK64" s="54">
        <f t="shared" si="3"/>
        <v>0</v>
      </c>
      <c r="BL64" s="54">
        <f t="shared" si="7"/>
        <v>0</v>
      </c>
      <c r="BM64" s="54">
        <f t="shared" si="8"/>
        <v>0</v>
      </c>
      <c r="BN64" s="54" t="str">
        <f t="shared" si="9"/>
        <v>ne</v>
      </c>
      <c r="BO64" s="54" t="str">
        <f t="shared" si="10"/>
        <v>ne</v>
      </c>
      <c r="BP64" s="54" t="str">
        <f t="shared" si="10"/>
        <v>ne</v>
      </c>
      <c r="BQ64" s="54" t="str">
        <f t="shared" si="11"/>
        <v>ne</v>
      </c>
      <c r="BR64" s="54" t="str">
        <f t="shared" si="12"/>
        <v>ne</v>
      </c>
      <c r="BS64" s="54" t="str">
        <f t="shared" si="4"/>
        <v>ne</v>
      </c>
    </row>
    <row r="65" spans="2:71" s="130" customFormat="1" x14ac:dyDescent="0.25">
      <c r="B65" s="54" t="e">
        <f>VLOOKUP(E65,'VPS1'!$J$10:$J$29,1,FALSE)</f>
        <v>#N/A</v>
      </c>
      <c r="C65" s="131" t="str">
        <f t="shared" si="13"/>
        <v/>
      </c>
      <c r="D65" s="132"/>
      <c r="E65" s="132"/>
      <c r="F65" s="55"/>
      <c r="G65" s="132"/>
      <c r="H65" s="132"/>
      <c r="I65" s="132"/>
      <c r="J65" s="132"/>
      <c r="K65" s="132"/>
      <c r="L65" s="133"/>
      <c r="M65" s="134"/>
      <c r="N65" s="132"/>
      <c r="O65" s="132"/>
      <c r="P65" s="134" t="str">
        <f t="shared" si="5"/>
        <v>nepildyti</v>
      </c>
      <c r="Q65" s="135" t="str">
        <f t="shared" si="5"/>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6"/>
        <v>0</v>
      </c>
      <c r="BI65" s="54">
        <f t="shared" si="1"/>
        <v>0</v>
      </c>
      <c r="BJ65" s="54">
        <f t="shared" si="2"/>
        <v>0</v>
      </c>
      <c r="BK65" s="54">
        <f t="shared" si="3"/>
        <v>0</v>
      </c>
      <c r="BL65" s="54">
        <f t="shared" si="7"/>
        <v>0</v>
      </c>
      <c r="BM65" s="54">
        <f t="shared" si="8"/>
        <v>0</v>
      </c>
      <c r="BN65" s="54" t="str">
        <f t="shared" si="9"/>
        <v>ne</v>
      </c>
      <c r="BO65" s="54" t="str">
        <f t="shared" si="10"/>
        <v>ne</v>
      </c>
      <c r="BP65" s="54" t="str">
        <f t="shared" si="10"/>
        <v>ne</v>
      </c>
      <c r="BQ65" s="54" t="str">
        <f t="shared" si="11"/>
        <v>ne</v>
      </c>
      <c r="BR65" s="54" t="str">
        <f t="shared" si="12"/>
        <v>ne</v>
      </c>
      <c r="BS65" s="54" t="str">
        <f t="shared" si="4"/>
        <v>ne</v>
      </c>
    </row>
    <row r="66" spans="2:71" s="130" customFormat="1" x14ac:dyDescent="0.25">
      <c r="B66" s="54" t="e">
        <f>VLOOKUP(E66,'VPS1'!$J$10:$J$29,1,FALSE)</f>
        <v>#N/A</v>
      </c>
      <c r="C66" s="131" t="str">
        <f t="shared" si="13"/>
        <v/>
      </c>
      <c r="D66" s="132"/>
      <c r="E66" s="132"/>
      <c r="F66" s="55"/>
      <c r="G66" s="132"/>
      <c r="H66" s="132"/>
      <c r="I66" s="132"/>
      <c r="J66" s="132"/>
      <c r="K66" s="132"/>
      <c r="L66" s="133"/>
      <c r="M66" s="134"/>
      <c r="N66" s="132"/>
      <c r="O66" s="132"/>
      <c r="P66" s="134" t="str">
        <f t="shared" si="5"/>
        <v>nepildyti</v>
      </c>
      <c r="Q66" s="135" t="str">
        <f t="shared" si="5"/>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6"/>
        <v>0</v>
      </c>
      <c r="BI66" s="54">
        <f t="shared" si="1"/>
        <v>0</v>
      </c>
      <c r="BJ66" s="54">
        <f t="shared" si="2"/>
        <v>0</v>
      </c>
      <c r="BK66" s="54">
        <f t="shared" si="3"/>
        <v>0</v>
      </c>
      <c r="BL66" s="54">
        <f t="shared" si="7"/>
        <v>0</v>
      </c>
      <c r="BM66" s="54">
        <f t="shared" si="8"/>
        <v>0</v>
      </c>
      <c r="BN66" s="54" t="str">
        <f t="shared" si="9"/>
        <v>ne</v>
      </c>
      <c r="BO66" s="54" t="str">
        <f t="shared" si="10"/>
        <v>ne</v>
      </c>
      <c r="BP66" s="54" t="str">
        <f t="shared" si="10"/>
        <v>ne</v>
      </c>
      <c r="BQ66" s="54" t="str">
        <f t="shared" si="11"/>
        <v>ne</v>
      </c>
      <c r="BR66" s="54" t="str">
        <f t="shared" si="12"/>
        <v>ne</v>
      </c>
      <c r="BS66" s="54" t="str">
        <f t="shared" si="4"/>
        <v>ne</v>
      </c>
    </row>
    <row r="67" spans="2:71" s="130" customFormat="1" x14ac:dyDescent="0.25">
      <c r="B67" s="54" t="e">
        <f>VLOOKUP(E67,'VPS1'!$J$10:$J$29,1,FALSE)</f>
        <v>#N/A</v>
      </c>
      <c r="C67" s="131" t="str">
        <f t="shared" si="13"/>
        <v/>
      </c>
      <c r="D67" s="132"/>
      <c r="E67" s="132"/>
      <c r="F67" s="55"/>
      <c r="G67" s="132"/>
      <c r="H67" s="132"/>
      <c r="I67" s="132"/>
      <c r="J67" s="132"/>
      <c r="K67" s="132"/>
      <c r="L67" s="133"/>
      <c r="M67" s="134"/>
      <c r="N67" s="132"/>
      <c r="O67" s="132"/>
      <c r="P67" s="134" t="str">
        <f t="shared" si="5"/>
        <v>nepildyti</v>
      </c>
      <c r="Q67" s="135" t="str">
        <f t="shared" si="5"/>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6"/>
        <v>0</v>
      </c>
      <c r="BI67" s="54">
        <f t="shared" si="1"/>
        <v>0</v>
      </c>
      <c r="BJ67" s="54">
        <f t="shared" si="2"/>
        <v>0</v>
      </c>
      <c r="BK67" s="54">
        <f t="shared" si="3"/>
        <v>0</v>
      </c>
      <c r="BL67" s="54">
        <f t="shared" si="7"/>
        <v>0</v>
      </c>
      <c r="BM67" s="54">
        <f t="shared" si="8"/>
        <v>0</v>
      </c>
      <c r="BN67" s="54" t="str">
        <f t="shared" si="9"/>
        <v>ne</v>
      </c>
      <c r="BO67" s="54" t="str">
        <f t="shared" si="10"/>
        <v>ne</v>
      </c>
      <c r="BP67" s="54" t="str">
        <f t="shared" si="10"/>
        <v>ne</v>
      </c>
      <c r="BQ67" s="54" t="str">
        <f t="shared" si="11"/>
        <v>ne</v>
      </c>
      <c r="BR67" s="54" t="str">
        <f t="shared" si="12"/>
        <v>ne</v>
      </c>
      <c r="BS67" s="54" t="str">
        <f t="shared" si="4"/>
        <v>ne</v>
      </c>
    </row>
    <row r="68" spans="2:71" s="130" customFormat="1" x14ac:dyDescent="0.25">
      <c r="B68" s="54" t="e">
        <f>VLOOKUP(E68,'VPS1'!$J$10:$J$29,1,FALSE)</f>
        <v>#N/A</v>
      </c>
      <c r="C68" s="131" t="str">
        <f t="shared" si="13"/>
        <v/>
      </c>
      <c r="D68" s="132"/>
      <c r="E68" s="132"/>
      <c r="F68" s="55"/>
      <c r="G68" s="132"/>
      <c r="H68" s="132"/>
      <c r="I68" s="132"/>
      <c r="J68" s="132"/>
      <c r="K68" s="132"/>
      <c r="L68" s="133"/>
      <c r="M68" s="134"/>
      <c r="N68" s="132"/>
      <c r="O68" s="132"/>
      <c r="P68" s="134" t="str">
        <f t="shared" si="5"/>
        <v>nepildyti</v>
      </c>
      <c r="Q68" s="135" t="str">
        <f t="shared" si="5"/>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6"/>
        <v>0</v>
      </c>
      <c r="BI68" s="54">
        <f t="shared" si="1"/>
        <v>0</v>
      </c>
      <c r="BJ68" s="54">
        <f t="shared" si="2"/>
        <v>0</v>
      </c>
      <c r="BK68" s="54">
        <f t="shared" si="3"/>
        <v>0</v>
      </c>
      <c r="BL68" s="54">
        <f t="shared" si="7"/>
        <v>0</v>
      </c>
      <c r="BM68" s="54">
        <f t="shared" si="8"/>
        <v>0</v>
      </c>
      <c r="BN68" s="54" t="str">
        <f t="shared" si="9"/>
        <v>ne</v>
      </c>
      <c r="BO68" s="54" t="str">
        <f t="shared" si="10"/>
        <v>ne</v>
      </c>
      <c r="BP68" s="54" t="str">
        <f t="shared" si="10"/>
        <v>ne</v>
      </c>
      <c r="BQ68" s="54" t="str">
        <f t="shared" si="11"/>
        <v>ne</v>
      </c>
      <c r="BR68" s="54" t="str">
        <f t="shared" si="12"/>
        <v>ne</v>
      </c>
      <c r="BS68" s="54" t="str">
        <f t="shared" si="4"/>
        <v>ne</v>
      </c>
    </row>
    <row r="69" spans="2:71" s="130" customFormat="1" x14ac:dyDescent="0.25">
      <c r="B69" s="54" t="e">
        <f>VLOOKUP(E69,'VPS1'!$J$10:$J$29,1,FALSE)</f>
        <v>#N/A</v>
      </c>
      <c r="C69" s="131" t="str">
        <f t="shared" si="13"/>
        <v/>
      </c>
      <c r="D69" s="132"/>
      <c r="E69" s="132"/>
      <c r="F69" s="55"/>
      <c r="G69" s="132"/>
      <c r="H69" s="132"/>
      <c r="I69" s="132"/>
      <c r="J69" s="132"/>
      <c r="K69" s="132"/>
      <c r="L69" s="133"/>
      <c r="M69" s="134"/>
      <c r="N69" s="132"/>
      <c r="O69" s="132"/>
      <c r="P69" s="134" t="str">
        <f t="shared" si="5"/>
        <v>nepildyti</v>
      </c>
      <c r="Q69" s="135" t="str">
        <f t="shared" si="5"/>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6"/>
        <v>0</v>
      </c>
      <c r="BI69" s="54">
        <f t="shared" si="1"/>
        <v>0</v>
      </c>
      <c r="BJ69" s="54">
        <f t="shared" si="2"/>
        <v>0</v>
      </c>
      <c r="BK69" s="54">
        <f t="shared" si="3"/>
        <v>0</v>
      </c>
      <c r="BL69" s="54">
        <f t="shared" si="7"/>
        <v>0</v>
      </c>
      <c r="BM69" s="54">
        <f t="shared" si="8"/>
        <v>0</v>
      </c>
      <c r="BN69" s="54" t="str">
        <f t="shared" si="9"/>
        <v>ne</v>
      </c>
      <c r="BO69" s="54" t="str">
        <f t="shared" si="10"/>
        <v>ne</v>
      </c>
      <c r="BP69" s="54" t="str">
        <f t="shared" si="10"/>
        <v>ne</v>
      </c>
      <c r="BQ69" s="54" t="str">
        <f t="shared" si="11"/>
        <v>ne</v>
      </c>
      <c r="BR69" s="54" t="str">
        <f t="shared" si="12"/>
        <v>ne</v>
      </c>
      <c r="BS69" s="54" t="str">
        <f t="shared" si="4"/>
        <v>ne</v>
      </c>
    </row>
    <row r="70" spans="2:71" s="115" customFormat="1" x14ac:dyDescent="0.25">
      <c r="B70" s="54" t="e">
        <f>VLOOKUP(E70,'VPS1'!$J$10:$J$29,1,FALSE)</f>
        <v>#N/A</v>
      </c>
      <c r="C70" s="131" t="str">
        <f t="shared" si="13"/>
        <v/>
      </c>
      <c r="D70" s="132"/>
      <c r="E70" s="132"/>
      <c r="F70" s="55"/>
      <c r="G70" s="132"/>
      <c r="H70" s="132"/>
      <c r="I70" s="132"/>
      <c r="J70" s="132"/>
      <c r="K70" s="132"/>
      <c r="L70" s="133"/>
      <c r="M70" s="134"/>
      <c r="N70" s="132"/>
      <c r="O70" s="132"/>
      <c r="P70" s="134" t="str">
        <f t="shared" si="5"/>
        <v>nepildyti</v>
      </c>
      <c r="Q70" s="135" t="str">
        <f t="shared" si="5"/>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6"/>
        <v>0</v>
      </c>
      <c r="BI70" s="54">
        <f t="shared" si="1"/>
        <v>0</v>
      </c>
      <c r="BJ70" s="54">
        <f t="shared" si="2"/>
        <v>0</v>
      </c>
      <c r="BK70" s="54">
        <f t="shared" si="3"/>
        <v>0</v>
      </c>
      <c r="BL70" s="54">
        <f t="shared" si="7"/>
        <v>0</v>
      </c>
      <c r="BM70" s="54">
        <f t="shared" si="8"/>
        <v>0</v>
      </c>
      <c r="BN70" s="54" t="str">
        <f t="shared" si="9"/>
        <v>ne</v>
      </c>
      <c r="BO70" s="54" t="str">
        <f t="shared" si="10"/>
        <v>ne</v>
      </c>
      <c r="BP70" s="54" t="str">
        <f t="shared" si="10"/>
        <v>ne</v>
      </c>
      <c r="BQ70" s="54" t="str">
        <f t="shared" si="11"/>
        <v>ne</v>
      </c>
      <c r="BR70" s="54" t="str">
        <f t="shared" si="12"/>
        <v>ne</v>
      </c>
      <c r="BS70" s="54" t="str">
        <f t="shared" si="4"/>
        <v>ne</v>
      </c>
    </row>
    <row r="71" spans="2:71" s="115" customFormat="1" x14ac:dyDescent="0.25">
      <c r="B71" s="54" t="e">
        <f>VLOOKUP(E71,'VPS1'!$J$10:$J$29,1,FALSE)</f>
        <v>#N/A</v>
      </c>
      <c r="C71" s="131" t="str">
        <f t="shared" si="13"/>
        <v/>
      </c>
      <c r="D71" s="132"/>
      <c r="E71" s="132"/>
      <c r="F71" s="55"/>
      <c r="G71" s="132"/>
      <c r="H71" s="132"/>
      <c r="I71" s="132"/>
      <c r="J71" s="132"/>
      <c r="K71" s="132"/>
      <c r="L71" s="133"/>
      <c r="M71" s="134"/>
      <c r="N71" s="132"/>
      <c r="O71" s="132"/>
      <c r="P71" s="134" t="str">
        <f t="shared" si="5"/>
        <v>nepildyti</v>
      </c>
      <c r="Q71" s="135" t="str">
        <f t="shared" si="5"/>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6"/>
        <v>0</v>
      </c>
      <c r="BI71" s="54">
        <f t="shared" si="1"/>
        <v>0</v>
      </c>
      <c r="BJ71" s="54">
        <f t="shared" si="2"/>
        <v>0</v>
      </c>
      <c r="BK71" s="54">
        <f t="shared" si="3"/>
        <v>0</v>
      </c>
      <c r="BL71" s="54">
        <f t="shared" si="7"/>
        <v>0</v>
      </c>
      <c r="BM71" s="54">
        <f t="shared" si="8"/>
        <v>0</v>
      </c>
      <c r="BN71" s="54" t="str">
        <f t="shared" si="9"/>
        <v>ne</v>
      </c>
      <c r="BO71" s="54" t="str">
        <f t="shared" si="10"/>
        <v>ne</v>
      </c>
      <c r="BP71" s="54" t="str">
        <f t="shared" si="10"/>
        <v>ne</v>
      </c>
      <c r="BQ71" s="54" t="str">
        <f t="shared" si="11"/>
        <v>ne</v>
      </c>
      <c r="BR71" s="54" t="str">
        <f t="shared" si="12"/>
        <v>ne</v>
      </c>
      <c r="BS71" s="54" t="str">
        <f t="shared" si="4"/>
        <v>ne</v>
      </c>
    </row>
    <row r="72" spans="2:71" s="115" customFormat="1" x14ac:dyDescent="0.25">
      <c r="B72" s="54" t="e">
        <f>VLOOKUP(E72,'VPS1'!$J$10:$J$29,1,FALSE)</f>
        <v>#N/A</v>
      </c>
      <c r="C72" s="131" t="str">
        <f t="shared" si="13"/>
        <v/>
      </c>
      <c r="D72" s="132"/>
      <c r="E72" s="132"/>
      <c r="F72" s="55"/>
      <c r="G72" s="132"/>
      <c r="H72" s="132"/>
      <c r="I72" s="132"/>
      <c r="J72" s="132"/>
      <c r="K72" s="132"/>
      <c r="L72" s="133"/>
      <c r="M72" s="134"/>
      <c r="N72" s="132"/>
      <c r="O72" s="132"/>
      <c r="P72" s="134" t="str">
        <f t="shared" si="5"/>
        <v>nepildyti</v>
      </c>
      <c r="Q72" s="135" t="str">
        <f t="shared" si="5"/>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6"/>
        <v>0</v>
      </c>
      <c r="BI72" s="54">
        <f t="shared" si="1"/>
        <v>0</v>
      </c>
      <c r="BJ72" s="54">
        <f t="shared" si="2"/>
        <v>0</v>
      </c>
      <c r="BK72" s="54">
        <f t="shared" si="3"/>
        <v>0</v>
      </c>
      <c r="BL72" s="54">
        <f t="shared" si="7"/>
        <v>0</v>
      </c>
      <c r="BM72" s="54">
        <f t="shared" si="8"/>
        <v>0</v>
      </c>
      <c r="BN72" s="54" t="str">
        <f t="shared" si="9"/>
        <v>ne</v>
      </c>
      <c r="BO72" s="54" t="str">
        <f t="shared" si="10"/>
        <v>ne</v>
      </c>
      <c r="BP72" s="54" t="str">
        <f t="shared" si="10"/>
        <v>ne</v>
      </c>
      <c r="BQ72" s="54" t="str">
        <f t="shared" si="11"/>
        <v>ne</v>
      </c>
      <c r="BR72" s="54" t="str">
        <f t="shared" si="12"/>
        <v>ne</v>
      </c>
      <c r="BS72" s="54" t="str">
        <f t="shared" si="4"/>
        <v>ne</v>
      </c>
    </row>
    <row r="73" spans="2:71" s="115" customFormat="1" x14ac:dyDescent="0.25">
      <c r="B73" s="54" t="e">
        <f>VLOOKUP(E73,'VPS1'!$J$10:$J$29,1,FALSE)</f>
        <v>#N/A</v>
      </c>
      <c r="C73" s="131" t="str">
        <f t="shared" si="13"/>
        <v/>
      </c>
      <c r="D73" s="132"/>
      <c r="E73" s="132"/>
      <c r="F73" s="55"/>
      <c r="G73" s="132"/>
      <c r="H73" s="132"/>
      <c r="I73" s="132"/>
      <c r="J73" s="132"/>
      <c r="K73" s="132"/>
      <c r="L73" s="133"/>
      <c r="M73" s="134"/>
      <c r="N73" s="132"/>
      <c r="O73" s="132"/>
      <c r="P73" s="134" t="str">
        <f t="shared" si="5"/>
        <v>nepildyti</v>
      </c>
      <c r="Q73" s="135" t="str">
        <f t="shared" si="5"/>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6"/>
        <v>0</v>
      </c>
      <c r="BI73" s="54">
        <f t="shared" si="1"/>
        <v>0</v>
      </c>
      <c r="BJ73" s="54">
        <f t="shared" si="2"/>
        <v>0</v>
      </c>
      <c r="BK73" s="54">
        <f t="shared" si="3"/>
        <v>0</v>
      </c>
      <c r="BL73" s="54">
        <f t="shared" si="7"/>
        <v>0</v>
      </c>
      <c r="BM73" s="54">
        <f t="shared" si="8"/>
        <v>0</v>
      </c>
      <c r="BN73" s="54" t="str">
        <f t="shared" si="9"/>
        <v>ne</v>
      </c>
      <c r="BO73" s="54" t="str">
        <f t="shared" si="10"/>
        <v>ne</v>
      </c>
      <c r="BP73" s="54" t="str">
        <f t="shared" si="10"/>
        <v>ne</v>
      </c>
      <c r="BQ73" s="54" t="str">
        <f t="shared" si="11"/>
        <v>ne</v>
      </c>
      <c r="BR73" s="54" t="str">
        <f t="shared" si="12"/>
        <v>ne</v>
      </c>
      <c r="BS73" s="54" t="str">
        <f t="shared" si="4"/>
        <v>ne</v>
      </c>
    </row>
    <row r="74" spans="2:71" s="115" customFormat="1" x14ac:dyDescent="0.25">
      <c r="B74" s="54" t="e">
        <f>VLOOKUP(E74,'VPS1'!$J$10:$J$29,1,FALSE)</f>
        <v>#N/A</v>
      </c>
      <c r="C74" s="131" t="str">
        <f t="shared" si="13"/>
        <v/>
      </c>
      <c r="D74" s="132"/>
      <c r="E74" s="132"/>
      <c r="F74" s="55"/>
      <c r="G74" s="132"/>
      <c r="H74" s="132"/>
      <c r="I74" s="132"/>
      <c r="J74" s="132"/>
      <c r="K74" s="132"/>
      <c r="L74" s="133"/>
      <c r="M74" s="134"/>
      <c r="N74" s="132"/>
      <c r="O74" s="132"/>
      <c r="P74" s="134" t="str">
        <f t="shared" si="5"/>
        <v>nepildyti</v>
      </c>
      <c r="Q74" s="135" t="str">
        <f t="shared" si="5"/>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6"/>
        <v>0</v>
      </c>
      <c r="BI74" s="54">
        <f t="shared" si="1"/>
        <v>0</v>
      </c>
      <c r="BJ74" s="54">
        <f t="shared" si="2"/>
        <v>0</v>
      </c>
      <c r="BK74" s="54">
        <f t="shared" si="3"/>
        <v>0</v>
      </c>
      <c r="BL74" s="54">
        <f t="shared" si="7"/>
        <v>0</v>
      </c>
      <c r="BM74" s="54">
        <f t="shared" si="8"/>
        <v>0</v>
      </c>
      <c r="BN74" s="54" t="str">
        <f t="shared" si="9"/>
        <v>ne</v>
      </c>
      <c r="BO74" s="54" t="str">
        <f t="shared" si="10"/>
        <v>ne</v>
      </c>
      <c r="BP74" s="54" t="str">
        <f t="shared" si="10"/>
        <v>ne</v>
      </c>
      <c r="BQ74" s="54" t="str">
        <f t="shared" si="11"/>
        <v>ne</v>
      </c>
      <c r="BR74" s="54" t="str">
        <f t="shared" si="12"/>
        <v>ne</v>
      </c>
      <c r="BS74" s="54" t="str">
        <f t="shared" si="4"/>
        <v>ne</v>
      </c>
    </row>
    <row r="75" spans="2:71" s="115" customFormat="1" x14ac:dyDescent="0.25">
      <c r="B75" s="54" t="e">
        <f>VLOOKUP(E75,'VPS1'!$J$10:$J$29,1,FALSE)</f>
        <v>#N/A</v>
      </c>
      <c r="C75" s="131" t="str">
        <f t="shared" si="13"/>
        <v/>
      </c>
      <c r="D75" s="132"/>
      <c r="E75" s="132"/>
      <c r="F75" s="55"/>
      <c r="G75" s="132"/>
      <c r="H75" s="132"/>
      <c r="I75" s="132"/>
      <c r="J75" s="132"/>
      <c r="K75" s="132"/>
      <c r="L75" s="133"/>
      <c r="M75" s="134"/>
      <c r="N75" s="132"/>
      <c r="O75" s="132"/>
      <c r="P75" s="134" t="str">
        <f t="shared" si="5"/>
        <v>nepildyti</v>
      </c>
      <c r="Q75" s="135" t="str">
        <f t="shared" si="5"/>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si="0"/>
        <v>0</v>
      </c>
      <c r="BH75" s="54">
        <f t="shared" si="6"/>
        <v>0</v>
      </c>
      <c r="BI75" s="54">
        <f t="shared" si="1"/>
        <v>0</v>
      </c>
      <c r="BJ75" s="54">
        <f t="shared" si="2"/>
        <v>0</v>
      </c>
      <c r="BK75" s="54">
        <f t="shared" si="3"/>
        <v>0</v>
      </c>
      <c r="BL75" s="54">
        <f t="shared" si="7"/>
        <v>0</v>
      </c>
      <c r="BM75" s="54">
        <f t="shared" si="8"/>
        <v>0</v>
      </c>
      <c r="BN75" s="54" t="str">
        <f t="shared" si="9"/>
        <v>ne</v>
      </c>
      <c r="BO75" s="54" t="str">
        <f t="shared" si="10"/>
        <v>ne</v>
      </c>
      <c r="BP75" s="54" t="str">
        <f t="shared" si="10"/>
        <v>ne</v>
      </c>
      <c r="BQ75" s="54" t="str">
        <f t="shared" si="11"/>
        <v>ne</v>
      </c>
      <c r="BR75" s="54" t="str">
        <f t="shared" si="12"/>
        <v>ne</v>
      </c>
      <c r="BS75" s="54" t="str">
        <f t="shared" si="4"/>
        <v>ne</v>
      </c>
    </row>
    <row r="76" spans="2:71" s="115" customFormat="1" x14ac:dyDescent="0.25">
      <c r="B76" s="54" t="e">
        <f>VLOOKUP(E76,'VPS1'!$J$10:$J$29,1,FALSE)</f>
        <v>#N/A</v>
      </c>
      <c r="C76" s="131" t="str">
        <f t="shared" si="13"/>
        <v/>
      </c>
      <c r="D76" s="132"/>
      <c r="E76" s="132"/>
      <c r="F76" s="55"/>
      <c r="G76" s="132"/>
      <c r="H76" s="132"/>
      <c r="I76" s="132"/>
      <c r="J76" s="132"/>
      <c r="K76" s="132"/>
      <c r="L76" s="133"/>
      <c r="M76" s="134"/>
      <c r="N76" s="132"/>
      <c r="O76" s="132"/>
      <c r="P76" s="134" t="str">
        <f t="shared" si="5"/>
        <v>nepildyti</v>
      </c>
      <c r="Q76" s="135" t="str">
        <f t="shared" si="5"/>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0"/>
        <v>0</v>
      </c>
      <c r="BH76" s="54">
        <f t="shared" si="6"/>
        <v>0</v>
      </c>
      <c r="BI76" s="54">
        <f t="shared" si="1"/>
        <v>0</v>
      </c>
      <c r="BJ76" s="54">
        <f t="shared" si="2"/>
        <v>0</v>
      </c>
      <c r="BK76" s="54">
        <f t="shared" si="3"/>
        <v>0</v>
      </c>
      <c r="BL76" s="54">
        <f t="shared" si="7"/>
        <v>0</v>
      </c>
      <c r="BM76" s="54">
        <f t="shared" si="8"/>
        <v>0</v>
      </c>
      <c r="BN76" s="54" t="str">
        <f t="shared" si="9"/>
        <v>ne</v>
      </c>
      <c r="BO76" s="54" t="str">
        <f t="shared" si="10"/>
        <v>ne</v>
      </c>
      <c r="BP76" s="54" t="str">
        <f t="shared" si="10"/>
        <v>ne</v>
      </c>
      <c r="BQ76" s="54" t="str">
        <f t="shared" si="11"/>
        <v>ne</v>
      </c>
      <c r="BR76" s="54" t="str">
        <f t="shared" si="12"/>
        <v>ne</v>
      </c>
      <c r="BS76" s="54" t="str">
        <f t="shared" si="4"/>
        <v>ne</v>
      </c>
    </row>
    <row r="77" spans="2:71" s="115" customFormat="1" x14ac:dyDescent="0.25">
      <c r="B77" s="54" t="e">
        <f>VLOOKUP(E77,'VPS1'!$J$10:$J$29,1,FALSE)</f>
        <v>#N/A</v>
      </c>
      <c r="C77" s="131" t="str">
        <f t="shared" si="13"/>
        <v/>
      </c>
      <c r="D77" s="132"/>
      <c r="E77" s="132"/>
      <c r="F77" s="55"/>
      <c r="G77" s="132"/>
      <c r="H77" s="132"/>
      <c r="I77" s="132"/>
      <c r="J77" s="132"/>
      <c r="K77" s="132"/>
      <c r="L77" s="133"/>
      <c r="M77" s="134"/>
      <c r="N77" s="132"/>
      <c r="O77" s="132"/>
      <c r="P77" s="134" t="str">
        <f t="shared" si="5"/>
        <v>nepildyti</v>
      </c>
      <c r="Q77" s="135" t="str">
        <f t="shared" si="5"/>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0"/>
        <v>0</v>
      </c>
      <c r="BH77" s="54">
        <f t="shared" si="6"/>
        <v>0</v>
      </c>
      <c r="BI77" s="54">
        <f t="shared" si="1"/>
        <v>0</v>
      </c>
      <c r="BJ77" s="54">
        <f t="shared" si="2"/>
        <v>0</v>
      </c>
      <c r="BK77" s="54">
        <f t="shared" si="3"/>
        <v>0</v>
      </c>
      <c r="BL77" s="54">
        <f t="shared" si="7"/>
        <v>0</v>
      </c>
      <c r="BM77" s="54">
        <f t="shared" si="8"/>
        <v>0</v>
      </c>
      <c r="BN77" s="54" t="str">
        <f t="shared" si="9"/>
        <v>ne</v>
      </c>
      <c r="BO77" s="54" t="str">
        <f t="shared" si="10"/>
        <v>ne</v>
      </c>
      <c r="BP77" s="54" t="str">
        <f t="shared" si="10"/>
        <v>ne</v>
      </c>
      <c r="BQ77" s="54" t="str">
        <f t="shared" si="11"/>
        <v>ne</v>
      </c>
      <c r="BR77" s="54" t="str">
        <f t="shared" si="12"/>
        <v>ne</v>
      </c>
      <c r="BS77" s="54" t="str">
        <f t="shared" si="4"/>
        <v>ne</v>
      </c>
    </row>
    <row r="78" spans="2:71" s="115" customFormat="1" x14ac:dyDescent="0.25">
      <c r="B78" s="54" t="e">
        <f>VLOOKUP(E78,'VPS1'!$J$10:$J$29,1,FALSE)</f>
        <v>#N/A</v>
      </c>
      <c r="C78" s="131" t="str">
        <f t="shared" si="13"/>
        <v/>
      </c>
      <c r="D78" s="132"/>
      <c r="E78" s="132"/>
      <c r="F78" s="55"/>
      <c r="G78" s="132"/>
      <c r="H78" s="132"/>
      <c r="I78" s="132"/>
      <c r="J78" s="132"/>
      <c r="K78" s="132"/>
      <c r="L78" s="133"/>
      <c r="M78" s="134"/>
      <c r="N78" s="132"/>
      <c r="O78" s="132"/>
      <c r="P78" s="134" t="str">
        <f t="shared" si="5"/>
        <v>nepildyti</v>
      </c>
      <c r="Q78" s="135" t="str">
        <f t="shared" si="5"/>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ref="BG78:BG141" si="14">IF($F78&gt;0,YEAR($F78),)</f>
        <v>0</v>
      </c>
      <c r="BH78" s="54">
        <f t="shared" si="6"/>
        <v>0</v>
      </c>
      <c r="BI78" s="54">
        <f t="shared" ref="BI78:BI141" si="15">IF($AH78&gt;0,YEAR($AH78),)</f>
        <v>0</v>
      </c>
      <c r="BJ78" s="54">
        <f t="shared" ref="BJ78:BJ141" si="16">IF($AI78&gt;0,YEAR($AI78),)</f>
        <v>0</v>
      </c>
      <c r="BK78" s="54">
        <f t="shared" ref="BK78:BK141" si="17">IF($AJ78&gt;0,YEAR($AJ78),)</f>
        <v>0</v>
      </c>
      <c r="BL78" s="54">
        <f t="shared" si="7"/>
        <v>0</v>
      </c>
      <c r="BM78" s="54">
        <f t="shared" si="8"/>
        <v>0</v>
      </c>
      <c r="BN78" s="54" t="str">
        <f t="shared" si="9"/>
        <v>ne</v>
      </c>
      <c r="BO78" s="54" t="str">
        <f t="shared" si="10"/>
        <v>ne</v>
      </c>
      <c r="BP78" s="54" t="str">
        <f t="shared" si="10"/>
        <v>ne</v>
      </c>
      <c r="BQ78" s="54" t="str">
        <f t="shared" si="11"/>
        <v>ne</v>
      </c>
      <c r="BR78" s="54" t="str">
        <f t="shared" si="12"/>
        <v>ne</v>
      </c>
      <c r="BS78" s="54" t="str">
        <f t="shared" ref="BS78:BS141" si="18">IF(BK78&gt;0,"taip","ne")</f>
        <v>ne</v>
      </c>
    </row>
    <row r="79" spans="2:71" s="115" customFormat="1" x14ac:dyDescent="0.25">
      <c r="B79" s="54" t="e">
        <f>VLOOKUP(E79,'VPS1'!$J$10:$J$29,1,FALSE)</f>
        <v>#N/A</v>
      </c>
      <c r="C79" s="131" t="str">
        <f t="shared" ref="C79:C142" si="19">LEFT(E79,4)</f>
        <v/>
      </c>
      <c r="D79" s="132"/>
      <c r="E79" s="132"/>
      <c r="F79" s="55"/>
      <c r="G79" s="132"/>
      <c r="H79" s="132"/>
      <c r="I79" s="132"/>
      <c r="J79" s="132"/>
      <c r="K79" s="132"/>
      <c r="L79" s="133"/>
      <c r="M79" s="134"/>
      <c r="N79" s="132"/>
      <c r="O79" s="132"/>
      <c r="P79" s="134" t="str">
        <f t="shared" ref="P79:Q142" si="20">IF($N79="fizinis asmuo","užpildykite","nepildyti")</f>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ref="BH79:BH142" si="21">IF($AF79&gt;0,YEAR($AF79),)</f>
        <v>0</v>
      </c>
      <c r="BI79" s="54">
        <f t="shared" si="15"/>
        <v>0</v>
      </c>
      <c r="BJ79" s="54">
        <f t="shared" si="16"/>
        <v>0</v>
      </c>
      <c r="BK79" s="54">
        <f t="shared" si="17"/>
        <v>0</v>
      </c>
      <c r="BL79" s="54">
        <f t="shared" ref="BL79:BL142" si="22">IF($AK79&gt;0,$AK79,)</f>
        <v>0</v>
      </c>
      <c r="BM79" s="54">
        <f t="shared" ref="BM79:BM142" si="23">IF($AL79&gt;0,$AL79,)</f>
        <v>0</v>
      </c>
      <c r="BN79" s="54" t="str">
        <f t="shared" ref="BN79:BN142" si="24">IF(BH79&gt;0,"taip","ne")</f>
        <v>ne</v>
      </c>
      <c r="BO79" s="54" t="str">
        <f t="shared" ref="BO79:BP142" si="25">IF(BI79&gt;0,"taip","ne")</f>
        <v>ne</v>
      </c>
      <c r="BP79" s="54" t="str">
        <f t="shared" si="25"/>
        <v>ne</v>
      </c>
      <c r="BQ79" s="54" t="str">
        <f t="shared" ref="BQ79:BQ142" si="26">IF(BL79&gt;0,"taip","ne")</f>
        <v>ne</v>
      </c>
      <c r="BR79" s="54" t="str">
        <f t="shared" ref="BR79:BR142" si="27">IF(BM79&gt;0,"taip","ne")</f>
        <v>ne</v>
      </c>
      <c r="BS79" s="54" t="str">
        <f t="shared" si="18"/>
        <v>ne</v>
      </c>
    </row>
    <row r="80" spans="2:71" s="115" customFormat="1" x14ac:dyDescent="0.25">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5">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5">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5">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5">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5">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5">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5">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5">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5">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5">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5">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5">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5">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5">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5">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5">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5">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5">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5">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5">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5">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5">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5">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5">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5">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5">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5">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5">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5">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5">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5">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5">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5">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5">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5">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5">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5">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5">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5">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5">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5">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5">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5">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5">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5">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5">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5">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5">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5">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5">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5">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5">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5">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5">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5">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5">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5">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5">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5">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si="14"/>
        <v>0</v>
      </c>
      <c r="BH139" s="54">
        <f t="shared" si="21"/>
        <v>0</v>
      </c>
      <c r="BI139" s="54">
        <f t="shared" si="15"/>
        <v>0</v>
      </c>
      <c r="BJ139" s="54">
        <f t="shared" si="16"/>
        <v>0</v>
      </c>
      <c r="BK139" s="54">
        <f t="shared" si="17"/>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si="18"/>
        <v>ne</v>
      </c>
    </row>
    <row r="140" spans="2:71" s="115" customFormat="1" x14ac:dyDescent="0.25">
      <c r="B140" s="54" t="e">
        <f>VLOOKUP(E140,'VPS1'!$J$10:$J$29,1,FALSE)</f>
        <v>#N/A</v>
      </c>
      <c r="C140" s="131" t="str">
        <f t="shared" si="19"/>
        <v/>
      </c>
      <c r="D140" s="132"/>
      <c r="E140" s="132"/>
      <c r="F140" s="55"/>
      <c r="G140" s="132"/>
      <c r="H140" s="132"/>
      <c r="I140" s="132"/>
      <c r="J140" s="132"/>
      <c r="K140" s="132"/>
      <c r="L140" s="133"/>
      <c r="M140" s="134"/>
      <c r="N140" s="132"/>
      <c r="O140" s="132"/>
      <c r="P140" s="134" t="str">
        <f t="shared" si="20"/>
        <v>nepildyti</v>
      </c>
      <c r="Q140" s="135" t="str">
        <f t="shared" si="20"/>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14"/>
        <v>0</v>
      </c>
      <c r="BH140" s="54">
        <f t="shared" si="21"/>
        <v>0</v>
      </c>
      <c r="BI140" s="54">
        <f t="shared" si="15"/>
        <v>0</v>
      </c>
      <c r="BJ140" s="54">
        <f t="shared" si="16"/>
        <v>0</v>
      </c>
      <c r="BK140" s="54">
        <f t="shared" si="17"/>
        <v>0</v>
      </c>
      <c r="BL140" s="54">
        <f t="shared" si="22"/>
        <v>0</v>
      </c>
      <c r="BM140" s="54">
        <f t="shared" si="23"/>
        <v>0</v>
      </c>
      <c r="BN140" s="54" t="str">
        <f t="shared" si="24"/>
        <v>ne</v>
      </c>
      <c r="BO140" s="54" t="str">
        <f t="shared" si="25"/>
        <v>ne</v>
      </c>
      <c r="BP140" s="54" t="str">
        <f t="shared" si="25"/>
        <v>ne</v>
      </c>
      <c r="BQ140" s="54" t="str">
        <f t="shared" si="26"/>
        <v>ne</v>
      </c>
      <c r="BR140" s="54" t="str">
        <f t="shared" si="27"/>
        <v>ne</v>
      </c>
      <c r="BS140" s="54" t="str">
        <f t="shared" si="18"/>
        <v>ne</v>
      </c>
    </row>
    <row r="141" spans="2:71" s="115" customFormat="1" x14ac:dyDescent="0.25">
      <c r="B141" s="54" t="e">
        <f>VLOOKUP(E141,'VPS1'!$J$10:$J$29,1,FALSE)</f>
        <v>#N/A</v>
      </c>
      <c r="C141" s="131" t="str">
        <f t="shared" si="19"/>
        <v/>
      </c>
      <c r="D141" s="132"/>
      <c r="E141" s="132"/>
      <c r="F141" s="55"/>
      <c r="G141" s="132"/>
      <c r="H141" s="132"/>
      <c r="I141" s="132"/>
      <c r="J141" s="132"/>
      <c r="K141" s="132"/>
      <c r="L141" s="133"/>
      <c r="M141" s="134"/>
      <c r="N141" s="132"/>
      <c r="O141" s="132"/>
      <c r="P141" s="134" t="str">
        <f t="shared" si="20"/>
        <v>nepildyti</v>
      </c>
      <c r="Q141" s="135" t="str">
        <f t="shared" si="20"/>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14"/>
        <v>0</v>
      </c>
      <c r="BH141" s="54">
        <f t="shared" si="21"/>
        <v>0</v>
      </c>
      <c r="BI141" s="54">
        <f t="shared" si="15"/>
        <v>0</v>
      </c>
      <c r="BJ141" s="54">
        <f t="shared" si="16"/>
        <v>0</v>
      </c>
      <c r="BK141" s="54">
        <f t="shared" si="17"/>
        <v>0</v>
      </c>
      <c r="BL141" s="54">
        <f t="shared" si="22"/>
        <v>0</v>
      </c>
      <c r="BM141" s="54">
        <f t="shared" si="23"/>
        <v>0</v>
      </c>
      <c r="BN141" s="54" t="str">
        <f t="shared" si="24"/>
        <v>ne</v>
      </c>
      <c r="BO141" s="54" t="str">
        <f t="shared" si="25"/>
        <v>ne</v>
      </c>
      <c r="BP141" s="54" t="str">
        <f t="shared" si="25"/>
        <v>ne</v>
      </c>
      <c r="BQ141" s="54" t="str">
        <f t="shared" si="26"/>
        <v>ne</v>
      </c>
      <c r="BR141" s="54" t="str">
        <f t="shared" si="27"/>
        <v>ne</v>
      </c>
      <c r="BS141" s="54" t="str">
        <f t="shared" si="18"/>
        <v>ne</v>
      </c>
    </row>
    <row r="142" spans="2:71" s="115" customFormat="1" x14ac:dyDescent="0.25">
      <c r="B142" s="54" t="e">
        <f>VLOOKUP(E142,'VPS1'!$J$10:$J$29,1,FALSE)</f>
        <v>#N/A</v>
      </c>
      <c r="C142" s="131" t="str">
        <f t="shared" si="19"/>
        <v/>
      </c>
      <c r="D142" s="132"/>
      <c r="E142" s="132"/>
      <c r="F142" s="55"/>
      <c r="G142" s="132"/>
      <c r="H142" s="132"/>
      <c r="I142" s="132"/>
      <c r="J142" s="132"/>
      <c r="K142" s="132"/>
      <c r="L142" s="133"/>
      <c r="M142" s="134"/>
      <c r="N142" s="132"/>
      <c r="O142" s="132"/>
      <c r="P142" s="134" t="str">
        <f t="shared" si="20"/>
        <v>nepildyti</v>
      </c>
      <c r="Q142" s="135" t="str">
        <f t="shared" si="20"/>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ref="BG142:BG205" si="28">IF($F142&gt;0,YEAR($F142),)</f>
        <v>0</v>
      </c>
      <c r="BH142" s="54">
        <f t="shared" si="21"/>
        <v>0</v>
      </c>
      <c r="BI142" s="54">
        <f t="shared" ref="BI142:BI205" si="29">IF($AH142&gt;0,YEAR($AH142),)</f>
        <v>0</v>
      </c>
      <c r="BJ142" s="54">
        <f t="shared" ref="BJ142:BJ205" si="30">IF($AI142&gt;0,YEAR($AI142),)</f>
        <v>0</v>
      </c>
      <c r="BK142" s="54">
        <f t="shared" ref="BK142:BK205" si="31">IF($AJ142&gt;0,YEAR($AJ142),)</f>
        <v>0</v>
      </c>
      <c r="BL142" s="54">
        <f t="shared" si="22"/>
        <v>0</v>
      </c>
      <c r="BM142" s="54">
        <f t="shared" si="23"/>
        <v>0</v>
      </c>
      <c r="BN142" s="54" t="str">
        <f t="shared" si="24"/>
        <v>ne</v>
      </c>
      <c r="BO142" s="54" t="str">
        <f t="shared" si="25"/>
        <v>ne</v>
      </c>
      <c r="BP142" s="54" t="str">
        <f t="shared" si="25"/>
        <v>ne</v>
      </c>
      <c r="BQ142" s="54" t="str">
        <f t="shared" si="26"/>
        <v>ne</v>
      </c>
      <c r="BR142" s="54" t="str">
        <f t="shared" si="27"/>
        <v>ne</v>
      </c>
      <c r="BS142" s="54" t="str">
        <f t="shared" ref="BS142:BS205" si="32">IF(BK142&gt;0,"taip","ne")</f>
        <v>ne</v>
      </c>
    </row>
    <row r="143" spans="2:71" s="115" customFormat="1" x14ac:dyDescent="0.25">
      <c r="B143" s="54" t="e">
        <f>VLOOKUP(E143,'VPS1'!$J$10:$J$29,1,FALSE)</f>
        <v>#N/A</v>
      </c>
      <c r="C143" s="131" t="str">
        <f t="shared" ref="C143:C206" si="33">LEFT(E143,4)</f>
        <v/>
      </c>
      <c r="D143" s="132"/>
      <c r="E143" s="132"/>
      <c r="F143" s="55"/>
      <c r="G143" s="132"/>
      <c r="H143" s="132"/>
      <c r="I143" s="132"/>
      <c r="J143" s="132"/>
      <c r="K143" s="132"/>
      <c r="L143" s="133"/>
      <c r="M143" s="134"/>
      <c r="N143" s="132"/>
      <c r="O143" s="132"/>
      <c r="P143" s="134" t="str">
        <f t="shared" ref="P143:Q206" si="34">IF($N143="fizinis asmuo","užpildykite","nepildyti")</f>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ref="BH143:BH206" si="35">IF($AF143&gt;0,YEAR($AF143),)</f>
        <v>0</v>
      </c>
      <c r="BI143" s="54">
        <f t="shared" si="29"/>
        <v>0</v>
      </c>
      <c r="BJ143" s="54">
        <f t="shared" si="30"/>
        <v>0</v>
      </c>
      <c r="BK143" s="54">
        <f t="shared" si="31"/>
        <v>0</v>
      </c>
      <c r="BL143" s="54">
        <f t="shared" ref="BL143:BL206" si="36">IF($AK143&gt;0,$AK143,)</f>
        <v>0</v>
      </c>
      <c r="BM143" s="54">
        <f t="shared" ref="BM143:BM206" si="37">IF($AL143&gt;0,$AL143,)</f>
        <v>0</v>
      </c>
      <c r="BN143" s="54" t="str">
        <f t="shared" ref="BN143:BN206" si="38">IF(BH143&gt;0,"taip","ne")</f>
        <v>ne</v>
      </c>
      <c r="BO143" s="54" t="str">
        <f t="shared" ref="BO143:BP206" si="39">IF(BI143&gt;0,"taip","ne")</f>
        <v>ne</v>
      </c>
      <c r="BP143" s="54" t="str">
        <f t="shared" si="39"/>
        <v>ne</v>
      </c>
      <c r="BQ143" s="54" t="str">
        <f t="shared" ref="BQ143:BQ206" si="40">IF(BL143&gt;0,"taip","ne")</f>
        <v>ne</v>
      </c>
      <c r="BR143" s="54" t="str">
        <f t="shared" ref="BR143:BR206" si="41">IF(BM143&gt;0,"taip","ne")</f>
        <v>ne</v>
      </c>
      <c r="BS143" s="54" t="str">
        <f t="shared" si="32"/>
        <v>ne</v>
      </c>
    </row>
    <row r="144" spans="2:71" s="115" customFormat="1" x14ac:dyDescent="0.25">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5">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5">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5">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5">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5">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5">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5">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5">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5">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5">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5">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5">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5">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5">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5">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5">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5">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5">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5">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5">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5">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5">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5">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5">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5">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5">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5">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5">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5">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5">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5">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5">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5">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5">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5">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5">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5">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5">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5">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s="115" customFormat="1" x14ac:dyDescent="0.25">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s="115" customFormat="1" x14ac:dyDescent="0.25">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s="115" customFormat="1" x14ac:dyDescent="0.25">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5">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5">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5">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5">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5">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5">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5">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5">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5">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5">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5">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5">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5">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5">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5">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5">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5">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si="28"/>
        <v>0</v>
      </c>
      <c r="BH203" s="54">
        <f t="shared" si="35"/>
        <v>0</v>
      </c>
      <c r="BI203" s="54">
        <f t="shared" si="29"/>
        <v>0</v>
      </c>
      <c r="BJ203" s="54">
        <f t="shared" si="30"/>
        <v>0</v>
      </c>
      <c r="BK203" s="54">
        <f t="shared" si="31"/>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si="32"/>
        <v>ne</v>
      </c>
    </row>
    <row r="204" spans="2:71" x14ac:dyDescent="0.25">
      <c r="B204" s="54" t="e">
        <f>VLOOKUP(E204,'VPS1'!$J$10:$J$29,1,FALSE)</f>
        <v>#N/A</v>
      </c>
      <c r="C204" s="131" t="str">
        <f t="shared" si="33"/>
        <v/>
      </c>
      <c r="D204" s="132"/>
      <c r="E204" s="132"/>
      <c r="F204" s="55"/>
      <c r="G204" s="132"/>
      <c r="H204" s="132"/>
      <c r="I204" s="132"/>
      <c r="J204" s="132"/>
      <c r="K204" s="132"/>
      <c r="L204" s="133"/>
      <c r="M204" s="134"/>
      <c r="N204" s="132"/>
      <c r="O204" s="132"/>
      <c r="P204" s="134" t="str">
        <f t="shared" si="34"/>
        <v>nepildyti</v>
      </c>
      <c r="Q204" s="135" t="str">
        <f t="shared" si="34"/>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28"/>
        <v>0</v>
      </c>
      <c r="BH204" s="54">
        <f t="shared" si="35"/>
        <v>0</v>
      </c>
      <c r="BI204" s="54">
        <f t="shared" si="29"/>
        <v>0</v>
      </c>
      <c r="BJ204" s="54">
        <f t="shared" si="30"/>
        <v>0</v>
      </c>
      <c r="BK204" s="54">
        <f t="shared" si="31"/>
        <v>0</v>
      </c>
      <c r="BL204" s="54">
        <f t="shared" si="36"/>
        <v>0</v>
      </c>
      <c r="BM204" s="54">
        <f t="shared" si="37"/>
        <v>0</v>
      </c>
      <c r="BN204" s="54" t="str">
        <f t="shared" si="38"/>
        <v>ne</v>
      </c>
      <c r="BO204" s="54" t="str">
        <f t="shared" si="39"/>
        <v>ne</v>
      </c>
      <c r="BP204" s="54" t="str">
        <f t="shared" si="39"/>
        <v>ne</v>
      </c>
      <c r="BQ204" s="54" t="str">
        <f t="shared" si="40"/>
        <v>ne</v>
      </c>
      <c r="BR204" s="54" t="str">
        <f t="shared" si="41"/>
        <v>ne</v>
      </c>
      <c r="BS204" s="54" t="str">
        <f t="shared" si="32"/>
        <v>ne</v>
      </c>
    </row>
    <row r="205" spans="2:71" x14ac:dyDescent="0.25">
      <c r="B205" s="54" t="e">
        <f>VLOOKUP(E205,'VPS1'!$J$10:$J$29,1,FALSE)</f>
        <v>#N/A</v>
      </c>
      <c r="C205" s="131" t="str">
        <f t="shared" si="33"/>
        <v/>
      </c>
      <c r="D205" s="132"/>
      <c r="E205" s="132"/>
      <c r="F205" s="55"/>
      <c r="G205" s="132"/>
      <c r="H205" s="132"/>
      <c r="I205" s="132"/>
      <c r="J205" s="132"/>
      <c r="K205" s="132"/>
      <c r="L205" s="133"/>
      <c r="M205" s="134"/>
      <c r="N205" s="132"/>
      <c r="O205" s="132"/>
      <c r="P205" s="134" t="str">
        <f t="shared" si="34"/>
        <v>nepildyti</v>
      </c>
      <c r="Q205" s="135" t="str">
        <f t="shared" si="34"/>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28"/>
        <v>0</v>
      </c>
      <c r="BH205" s="54">
        <f t="shared" si="35"/>
        <v>0</v>
      </c>
      <c r="BI205" s="54">
        <f t="shared" si="29"/>
        <v>0</v>
      </c>
      <c r="BJ205" s="54">
        <f t="shared" si="30"/>
        <v>0</v>
      </c>
      <c r="BK205" s="54">
        <f t="shared" si="31"/>
        <v>0</v>
      </c>
      <c r="BL205" s="54">
        <f t="shared" si="36"/>
        <v>0</v>
      </c>
      <c r="BM205" s="54">
        <f t="shared" si="37"/>
        <v>0</v>
      </c>
      <c r="BN205" s="54" t="str">
        <f t="shared" si="38"/>
        <v>ne</v>
      </c>
      <c r="BO205" s="54" t="str">
        <f t="shared" si="39"/>
        <v>ne</v>
      </c>
      <c r="BP205" s="54" t="str">
        <f t="shared" si="39"/>
        <v>ne</v>
      </c>
      <c r="BQ205" s="54" t="str">
        <f t="shared" si="40"/>
        <v>ne</v>
      </c>
      <c r="BR205" s="54" t="str">
        <f t="shared" si="41"/>
        <v>ne</v>
      </c>
      <c r="BS205" s="54" t="str">
        <f t="shared" si="32"/>
        <v>ne</v>
      </c>
    </row>
    <row r="206" spans="2:71" x14ac:dyDescent="0.25">
      <c r="B206" s="54" t="e">
        <f>VLOOKUP(E206,'VPS1'!$J$10:$J$29,1,FALSE)</f>
        <v>#N/A</v>
      </c>
      <c r="C206" s="131" t="str">
        <f t="shared" si="33"/>
        <v/>
      </c>
      <c r="D206" s="132"/>
      <c r="E206" s="132"/>
      <c r="F206" s="55"/>
      <c r="G206" s="132"/>
      <c r="H206" s="132"/>
      <c r="I206" s="132"/>
      <c r="J206" s="132"/>
      <c r="K206" s="132"/>
      <c r="L206" s="133"/>
      <c r="M206" s="134"/>
      <c r="N206" s="132"/>
      <c r="O206" s="132"/>
      <c r="P206" s="134" t="str">
        <f t="shared" si="34"/>
        <v>nepildyti</v>
      </c>
      <c r="Q206" s="135" t="str">
        <f t="shared" si="34"/>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ref="BG206:BG269" si="42">IF($F206&gt;0,YEAR($F206),)</f>
        <v>0</v>
      </c>
      <c r="BH206" s="54">
        <f t="shared" si="35"/>
        <v>0</v>
      </c>
      <c r="BI206" s="54">
        <f t="shared" ref="BI206:BI269" si="43">IF($AH206&gt;0,YEAR($AH206),)</f>
        <v>0</v>
      </c>
      <c r="BJ206" s="54">
        <f t="shared" ref="BJ206:BJ269" si="44">IF($AI206&gt;0,YEAR($AI206),)</f>
        <v>0</v>
      </c>
      <c r="BK206" s="54">
        <f t="shared" ref="BK206:BK269" si="45">IF($AJ206&gt;0,YEAR($AJ206),)</f>
        <v>0</v>
      </c>
      <c r="BL206" s="54">
        <f t="shared" si="36"/>
        <v>0</v>
      </c>
      <c r="BM206" s="54">
        <f t="shared" si="37"/>
        <v>0</v>
      </c>
      <c r="BN206" s="54" t="str">
        <f t="shared" si="38"/>
        <v>ne</v>
      </c>
      <c r="BO206" s="54" t="str">
        <f t="shared" si="39"/>
        <v>ne</v>
      </c>
      <c r="BP206" s="54" t="str">
        <f t="shared" si="39"/>
        <v>ne</v>
      </c>
      <c r="BQ206" s="54" t="str">
        <f t="shared" si="40"/>
        <v>ne</v>
      </c>
      <c r="BR206" s="54" t="str">
        <f t="shared" si="41"/>
        <v>ne</v>
      </c>
      <c r="BS206" s="54" t="str">
        <f t="shared" ref="BS206:BS269" si="46">IF(BK206&gt;0,"taip","ne")</f>
        <v>ne</v>
      </c>
    </row>
    <row r="207" spans="2:71" x14ac:dyDescent="0.25">
      <c r="B207" s="54" t="e">
        <f>VLOOKUP(E207,'VPS1'!$J$10:$J$29,1,FALSE)</f>
        <v>#N/A</v>
      </c>
      <c r="C207" s="131" t="str">
        <f t="shared" ref="C207:C270" si="47">LEFT(E207,4)</f>
        <v/>
      </c>
      <c r="D207" s="132"/>
      <c r="E207" s="132"/>
      <c r="F207" s="55"/>
      <c r="G207" s="132"/>
      <c r="H207" s="132"/>
      <c r="I207" s="132"/>
      <c r="J207" s="132"/>
      <c r="K207" s="132"/>
      <c r="L207" s="133"/>
      <c r="M207" s="134"/>
      <c r="N207" s="132"/>
      <c r="O207" s="132"/>
      <c r="P207" s="134" t="str">
        <f t="shared" ref="P207:Q270" si="48">IF($N207="fizinis asmuo","užpildykite","nepildyti")</f>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ref="BH207:BH270" si="49">IF($AF207&gt;0,YEAR($AF207),)</f>
        <v>0</v>
      </c>
      <c r="BI207" s="54">
        <f t="shared" si="43"/>
        <v>0</v>
      </c>
      <c r="BJ207" s="54">
        <f t="shared" si="44"/>
        <v>0</v>
      </c>
      <c r="BK207" s="54">
        <f t="shared" si="45"/>
        <v>0</v>
      </c>
      <c r="BL207" s="54">
        <f t="shared" ref="BL207:BL270" si="50">IF($AK207&gt;0,$AK207,)</f>
        <v>0</v>
      </c>
      <c r="BM207" s="54">
        <f t="shared" ref="BM207:BM270" si="51">IF($AL207&gt;0,$AL207,)</f>
        <v>0</v>
      </c>
      <c r="BN207" s="54" t="str">
        <f t="shared" ref="BN207:BN270" si="52">IF(BH207&gt;0,"taip","ne")</f>
        <v>ne</v>
      </c>
      <c r="BO207" s="54" t="str">
        <f t="shared" ref="BO207:BP270" si="53">IF(BI207&gt;0,"taip","ne")</f>
        <v>ne</v>
      </c>
      <c r="BP207" s="54" t="str">
        <f t="shared" si="53"/>
        <v>ne</v>
      </c>
      <c r="BQ207" s="54" t="str">
        <f t="shared" ref="BQ207:BQ270" si="54">IF(BL207&gt;0,"taip","ne")</f>
        <v>ne</v>
      </c>
      <c r="BR207" s="54" t="str">
        <f t="shared" ref="BR207:BR270" si="55">IF(BM207&gt;0,"taip","ne")</f>
        <v>ne</v>
      </c>
      <c r="BS207" s="54" t="str">
        <f t="shared" si="46"/>
        <v>ne</v>
      </c>
    </row>
    <row r="208" spans="2:71" x14ac:dyDescent="0.25">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5">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5">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5">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5">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5">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5">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5">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5">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5">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5">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5">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5">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5">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5">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5">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5">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5">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5">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5">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5">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5">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5">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5">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5">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5">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5">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5">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5">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5">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5">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5">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5">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5">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5">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5">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5">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5">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5">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5">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5">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5">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5">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5">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5">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5">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5">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5">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5">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5">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5">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5">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5">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5">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5">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5">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5">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5">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5">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5">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si="42"/>
        <v>0</v>
      </c>
      <c r="BH267" s="54">
        <f t="shared" si="49"/>
        <v>0</v>
      </c>
      <c r="BI267" s="54">
        <f t="shared" si="43"/>
        <v>0</v>
      </c>
      <c r="BJ267" s="54">
        <f t="shared" si="44"/>
        <v>0</v>
      </c>
      <c r="BK267" s="54">
        <f t="shared" si="45"/>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si="46"/>
        <v>ne</v>
      </c>
    </row>
    <row r="268" spans="2:71" x14ac:dyDescent="0.25">
      <c r="B268" s="54" t="e">
        <f>VLOOKUP(E268,'VPS1'!$J$10:$J$29,1,FALSE)</f>
        <v>#N/A</v>
      </c>
      <c r="C268" s="131" t="str">
        <f t="shared" si="47"/>
        <v/>
      </c>
      <c r="D268" s="132"/>
      <c r="E268" s="132"/>
      <c r="F268" s="55"/>
      <c r="G268" s="132"/>
      <c r="H268" s="132"/>
      <c r="I268" s="132"/>
      <c r="J268" s="132"/>
      <c r="K268" s="132"/>
      <c r="L268" s="133"/>
      <c r="M268" s="134"/>
      <c r="N268" s="132"/>
      <c r="O268" s="132"/>
      <c r="P268" s="134" t="str">
        <f t="shared" si="48"/>
        <v>nepildyti</v>
      </c>
      <c r="Q268" s="135" t="str">
        <f t="shared" si="48"/>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42"/>
        <v>0</v>
      </c>
      <c r="BH268" s="54">
        <f t="shared" si="49"/>
        <v>0</v>
      </c>
      <c r="BI268" s="54">
        <f t="shared" si="43"/>
        <v>0</v>
      </c>
      <c r="BJ268" s="54">
        <f t="shared" si="44"/>
        <v>0</v>
      </c>
      <c r="BK268" s="54">
        <f t="shared" si="45"/>
        <v>0</v>
      </c>
      <c r="BL268" s="54">
        <f t="shared" si="50"/>
        <v>0</v>
      </c>
      <c r="BM268" s="54">
        <f t="shared" si="51"/>
        <v>0</v>
      </c>
      <c r="BN268" s="54" t="str">
        <f t="shared" si="52"/>
        <v>ne</v>
      </c>
      <c r="BO268" s="54" t="str">
        <f t="shared" si="53"/>
        <v>ne</v>
      </c>
      <c r="BP268" s="54" t="str">
        <f t="shared" si="53"/>
        <v>ne</v>
      </c>
      <c r="BQ268" s="54" t="str">
        <f t="shared" si="54"/>
        <v>ne</v>
      </c>
      <c r="BR268" s="54" t="str">
        <f t="shared" si="55"/>
        <v>ne</v>
      </c>
      <c r="BS268" s="54" t="str">
        <f t="shared" si="46"/>
        <v>ne</v>
      </c>
    </row>
    <row r="269" spans="2:71" x14ac:dyDescent="0.25">
      <c r="B269" s="54" t="e">
        <f>VLOOKUP(E269,'VPS1'!$J$10:$J$29,1,FALSE)</f>
        <v>#N/A</v>
      </c>
      <c r="C269" s="131" t="str">
        <f t="shared" si="47"/>
        <v/>
      </c>
      <c r="D269" s="132"/>
      <c r="E269" s="132"/>
      <c r="F269" s="55"/>
      <c r="G269" s="132"/>
      <c r="H269" s="132"/>
      <c r="I269" s="132"/>
      <c r="J269" s="132"/>
      <c r="K269" s="132"/>
      <c r="L269" s="133"/>
      <c r="M269" s="134"/>
      <c r="N269" s="132"/>
      <c r="O269" s="132"/>
      <c r="P269" s="134" t="str">
        <f t="shared" si="48"/>
        <v>nepildyti</v>
      </c>
      <c r="Q269" s="135" t="str">
        <f t="shared" si="48"/>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42"/>
        <v>0</v>
      </c>
      <c r="BH269" s="54">
        <f t="shared" si="49"/>
        <v>0</v>
      </c>
      <c r="BI269" s="54">
        <f t="shared" si="43"/>
        <v>0</v>
      </c>
      <c r="BJ269" s="54">
        <f t="shared" si="44"/>
        <v>0</v>
      </c>
      <c r="BK269" s="54">
        <f t="shared" si="45"/>
        <v>0</v>
      </c>
      <c r="BL269" s="54">
        <f t="shared" si="50"/>
        <v>0</v>
      </c>
      <c r="BM269" s="54">
        <f t="shared" si="51"/>
        <v>0</v>
      </c>
      <c r="BN269" s="54" t="str">
        <f t="shared" si="52"/>
        <v>ne</v>
      </c>
      <c r="BO269" s="54" t="str">
        <f t="shared" si="53"/>
        <v>ne</v>
      </c>
      <c r="BP269" s="54" t="str">
        <f t="shared" si="53"/>
        <v>ne</v>
      </c>
      <c r="BQ269" s="54" t="str">
        <f t="shared" si="54"/>
        <v>ne</v>
      </c>
      <c r="BR269" s="54" t="str">
        <f t="shared" si="55"/>
        <v>ne</v>
      </c>
      <c r="BS269" s="54" t="str">
        <f t="shared" si="46"/>
        <v>ne</v>
      </c>
    </row>
    <row r="270" spans="2:71" x14ac:dyDescent="0.25">
      <c r="B270" s="54" t="e">
        <f>VLOOKUP(E270,'VPS1'!$J$10:$J$29,1,FALSE)</f>
        <v>#N/A</v>
      </c>
      <c r="C270" s="131" t="str">
        <f t="shared" si="47"/>
        <v/>
      </c>
      <c r="D270" s="132"/>
      <c r="E270" s="132"/>
      <c r="F270" s="55"/>
      <c r="G270" s="132"/>
      <c r="H270" s="132"/>
      <c r="I270" s="132"/>
      <c r="J270" s="132"/>
      <c r="K270" s="132"/>
      <c r="L270" s="133"/>
      <c r="M270" s="134"/>
      <c r="N270" s="132"/>
      <c r="O270" s="132"/>
      <c r="P270" s="134" t="str">
        <f t="shared" si="48"/>
        <v>nepildyti</v>
      </c>
      <c r="Q270" s="135" t="str">
        <f t="shared" si="48"/>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ref="BG270:BG333" si="56">IF($F270&gt;0,YEAR($F270),)</f>
        <v>0</v>
      </c>
      <c r="BH270" s="54">
        <f t="shared" si="49"/>
        <v>0</v>
      </c>
      <c r="BI270" s="54">
        <f t="shared" ref="BI270:BI333" si="57">IF($AH270&gt;0,YEAR($AH270),)</f>
        <v>0</v>
      </c>
      <c r="BJ270" s="54">
        <f t="shared" ref="BJ270:BJ333" si="58">IF($AI270&gt;0,YEAR($AI270),)</f>
        <v>0</v>
      </c>
      <c r="BK270" s="54">
        <f t="shared" ref="BK270:BK333" si="59">IF($AJ270&gt;0,YEAR($AJ270),)</f>
        <v>0</v>
      </c>
      <c r="BL270" s="54">
        <f t="shared" si="50"/>
        <v>0</v>
      </c>
      <c r="BM270" s="54">
        <f t="shared" si="51"/>
        <v>0</v>
      </c>
      <c r="BN270" s="54" t="str">
        <f t="shared" si="52"/>
        <v>ne</v>
      </c>
      <c r="BO270" s="54" t="str">
        <f t="shared" si="53"/>
        <v>ne</v>
      </c>
      <c r="BP270" s="54" t="str">
        <f t="shared" si="53"/>
        <v>ne</v>
      </c>
      <c r="BQ270" s="54" t="str">
        <f t="shared" si="54"/>
        <v>ne</v>
      </c>
      <c r="BR270" s="54" t="str">
        <f t="shared" si="55"/>
        <v>ne</v>
      </c>
      <c r="BS270" s="54" t="str">
        <f t="shared" ref="BS270:BS333" si="60">IF(BK270&gt;0,"taip","ne")</f>
        <v>ne</v>
      </c>
    </row>
    <row r="271" spans="2:71" x14ac:dyDescent="0.25">
      <c r="B271" s="54" t="e">
        <f>VLOOKUP(E271,'VPS1'!$J$10:$J$29,1,FALSE)</f>
        <v>#N/A</v>
      </c>
      <c r="C271" s="131" t="str">
        <f t="shared" ref="C271:C334" si="61">LEFT(E271,4)</f>
        <v/>
      </c>
      <c r="D271" s="132"/>
      <c r="E271" s="132"/>
      <c r="F271" s="55"/>
      <c r="G271" s="132"/>
      <c r="H271" s="132"/>
      <c r="I271" s="132"/>
      <c r="J271" s="132"/>
      <c r="K271" s="132"/>
      <c r="L271" s="133"/>
      <c r="M271" s="134"/>
      <c r="N271" s="132"/>
      <c r="O271" s="132"/>
      <c r="P271" s="134" t="str">
        <f t="shared" ref="P271:Q334" si="62">IF($N271="fizinis asmuo","užpildykite","nepildyti")</f>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ref="BH271:BH334" si="63">IF($AF271&gt;0,YEAR($AF271),)</f>
        <v>0</v>
      </c>
      <c r="BI271" s="54">
        <f t="shared" si="57"/>
        <v>0</v>
      </c>
      <c r="BJ271" s="54">
        <f t="shared" si="58"/>
        <v>0</v>
      </c>
      <c r="BK271" s="54">
        <f t="shared" si="59"/>
        <v>0</v>
      </c>
      <c r="BL271" s="54">
        <f t="shared" ref="BL271:BL334" si="64">IF($AK271&gt;0,$AK271,)</f>
        <v>0</v>
      </c>
      <c r="BM271" s="54">
        <f t="shared" ref="BM271:BM334" si="65">IF($AL271&gt;0,$AL271,)</f>
        <v>0</v>
      </c>
      <c r="BN271" s="54" t="str">
        <f t="shared" ref="BN271:BN334" si="66">IF(BH271&gt;0,"taip","ne")</f>
        <v>ne</v>
      </c>
      <c r="BO271" s="54" t="str">
        <f t="shared" ref="BO271:BP334" si="67">IF(BI271&gt;0,"taip","ne")</f>
        <v>ne</v>
      </c>
      <c r="BP271" s="54" t="str">
        <f t="shared" si="67"/>
        <v>ne</v>
      </c>
      <c r="BQ271" s="54" t="str">
        <f t="shared" ref="BQ271:BQ334" si="68">IF(BL271&gt;0,"taip","ne")</f>
        <v>ne</v>
      </c>
      <c r="BR271" s="54" t="str">
        <f t="shared" ref="BR271:BR334" si="69">IF(BM271&gt;0,"taip","ne")</f>
        <v>ne</v>
      </c>
      <c r="BS271" s="54" t="str">
        <f t="shared" si="60"/>
        <v>ne</v>
      </c>
    </row>
    <row r="272" spans="2:71" x14ac:dyDescent="0.25">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5">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5">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5">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5">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5">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5">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5">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5">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5">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5">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5">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5">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5">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5">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5">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5">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5">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5">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5">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5">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5">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5">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5">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5">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5">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5">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5">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5">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5">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5">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5">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5">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5">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5">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5">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5">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5">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5">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5">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5">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5">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5">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5">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5">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5">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5">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5">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5">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5">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5">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5">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5">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5">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5">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5">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5">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5">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5">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5">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si="56"/>
        <v>0</v>
      </c>
      <c r="BH331" s="54">
        <f t="shared" si="63"/>
        <v>0</v>
      </c>
      <c r="BI331" s="54">
        <f t="shared" si="57"/>
        <v>0</v>
      </c>
      <c r="BJ331" s="54">
        <f t="shared" si="58"/>
        <v>0</v>
      </c>
      <c r="BK331" s="54">
        <f t="shared" si="59"/>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si="60"/>
        <v>ne</v>
      </c>
    </row>
    <row r="332" spans="2:71" x14ac:dyDescent="0.25">
      <c r="B332" s="54" t="e">
        <f>VLOOKUP(E332,'VPS1'!$J$10:$J$29,1,FALSE)</f>
        <v>#N/A</v>
      </c>
      <c r="C332" s="131" t="str">
        <f t="shared" si="61"/>
        <v/>
      </c>
      <c r="D332" s="132"/>
      <c r="E332" s="132"/>
      <c r="F332" s="55"/>
      <c r="G332" s="132"/>
      <c r="H332" s="132"/>
      <c r="I332" s="132"/>
      <c r="J332" s="132"/>
      <c r="K332" s="132"/>
      <c r="L332" s="133"/>
      <c r="M332" s="134"/>
      <c r="N332" s="132"/>
      <c r="O332" s="132"/>
      <c r="P332" s="134" t="str">
        <f t="shared" si="62"/>
        <v>nepildyti</v>
      </c>
      <c r="Q332" s="135" t="str">
        <f t="shared" si="62"/>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56"/>
        <v>0</v>
      </c>
      <c r="BH332" s="54">
        <f t="shared" si="63"/>
        <v>0</v>
      </c>
      <c r="BI332" s="54">
        <f t="shared" si="57"/>
        <v>0</v>
      </c>
      <c r="BJ332" s="54">
        <f t="shared" si="58"/>
        <v>0</v>
      </c>
      <c r="BK332" s="54">
        <f t="shared" si="59"/>
        <v>0</v>
      </c>
      <c r="BL332" s="54">
        <f t="shared" si="64"/>
        <v>0</v>
      </c>
      <c r="BM332" s="54">
        <f t="shared" si="65"/>
        <v>0</v>
      </c>
      <c r="BN332" s="54" t="str">
        <f t="shared" si="66"/>
        <v>ne</v>
      </c>
      <c r="BO332" s="54" t="str">
        <f t="shared" si="67"/>
        <v>ne</v>
      </c>
      <c r="BP332" s="54" t="str">
        <f t="shared" si="67"/>
        <v>ne</v>
      </c>
      <c r="BQ332" s="54" t="str">
        <f t="shared" si="68"/>
        <v>ne</v>
      </c>
      <c r="BR332" s="54" t="str">
        <f t="shared" si="69"/>
        <v>ne</v>
      </c>
      <c r="BS332" s="54" t="str">
        <f t="shared" si="60"/>
        <v>ne</v>
      </c>
    </row>
    <row r="333" spans="2:71" x14ac:dyDescent="0.25">
      <c r="B333" s="54" t="e">
        <f>VLOOKUP(E333,'VPS1'!$J$10:$J$29,1,FALSE)</f>
        <v>#N/A</v>
      </c>
      <c r="C333" s="131" t="str">
        <f t="shared" si="61"/>
        <v/>
      </c>
      <c r="D333" s="132"/>
      <c r="E333" s="132"/>
      <c r="F333" s="55"/>
      <c r="G333" s="132"/>
      <c r="H333" s="132"/>
      <c r="I333" s="132"/>
      <c r="J333" s="132"/>
      <c r="K333" s="132"/>
      <c r="L333" s="133"/>
      <c r="M333" s="134"/>
      <c r="N333" s="132"/>
      <c r="O333" s="132"/>
      <c r="P333" s="134" t="str">
        <f t="shared" si="62"/>
        <v>nepildyti</v>
      </c>
      <c r="Q333" s="135" t="str">
        <f t="shared" si="62"/>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56"/>
        <v>0</v>
      </c>
      <c r="BH333" s="54">
        <f t="shared" si="63"/>
        <v>0</v>
      </c>
      <c r="BI333" s="54">
        <f t="shared" si="57"/>
        <v>0</v>
      </c>
      <c r="BJ333" s="54">
        <f t="shared" si="58"/>
        <v>0</v>
      </c>
      <c r="BK333" s="54">
        <f t="shared" si="59"/>
        <v>0</v>
      </c>
      <c r="BL333" s="54">
        <f t="shared" si="64"/>
        <v>0</v>
      </c>
      <c r="BM333" s="54">
        <f t="shared" si="65"/>
        <v>0</v>
      </c>
      <c r="BN333" s="54" t="str">
        <f t="shared" si="66"/>
        <v>ne</v>
      </c>
      <c r="BO333" s="54" t="str">
        <f t="shared" si="67"/>
        <v>ne</v>
      </c>
      <c r="BP333" s="54" t="str">
        <f t="shared" si="67"/>
        <v>ne</v>
      </c>
      <c r="BQ333" s="54" t="str">
        <f t="shared" si="68"/>
        <v>ne</v>
      </c>
      <c r="BR333" s="54" t="str">
        <f t="shared" si="69"/>
        <v>ne</v>
      </c>
      <c r="BS333" s="54" t="str">
        <f t="shared" si="60"/>
        <v>ne</v>
      </c>
    </row>
    <row r="334" spans="2:71" x14ac:dyDescent="0.25">
      <c r="B334" s="54" t="e">
        <f>VLOOKUP(E334,'VPS1'!$J$10:$J$29,1,FALSE)</f>
        <v>#N/A</v>
      </c>
      <c r="C334" s="131" t="str">
        <f t="shared" si="61"/>
        <v/>
      </c>
      <c r="D334" s="132"/>
      <c r="E334" s="132"/>
      <c r="F334" s="55"/>
      <c r="G334" s="132"/>
      <c r="H334" s="132"/>
      <c r="I334" s="132"/>
      <c r="J334" s="132"/>
      <c r="K334" s="132"/>
      <c r="L334" s="133"/>
      <c r="M334" s="134"/>
      <c r="N334" s="132"/>
      <c r="O334" s="132"/>
      <c r="P334" s="134" t="str">
        <f t="shared" si="62"/>
        <v>nepildyti</v>
      </c>
      <c r="Q334" s="135" t="str">
        <f t="shared" si="62"/>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ref="BG334:BG397" si="70">IF($F334&gt;0,YEAR($F334),)</f>
        <v>0</v>
      </c>
      <c r="BH334" s="54">
        <f t="shared" si="63"/>
        <v>0</v>
      </c>
      <c r="BI334" s="54">
        <f t="shared" ref="BI334:BI397" si="71">IF($AH334&gt;0,YEAR($AH334),)</f>
        <v>0</v>
      </c>
      <c r="BJ334" s="54">
        <f t="shared" ref="BJ334:BJ397" si="72">IF($AI334&gt;0,YEAR($AI334),)</f>
        <v>0</v>
      </c>
      <c r="BK334" s="54">
        <f t="shared" ref="BK334:BK397" si="73">IF($AJ334&gt;0,YEAR($AJ334),)</f>
        <v>0</v>
      </c>
      <c r="BL334" s="54">
        <f t="shared" si="64"/>
        <v>0</v>
      </c>
      <c r="BM334" s="54">
        <f t="shared" si="65"/>
        <v>0</v>
      </c>
      <c r="BN334" s="54" t="str">
        <f t="shared" si="66"/>
        <v>ne</v>
      </c>
      <c r="BO334" s="54" t="str">
        <f t="shared" si="67"/>
        <v>ne</v>
      </c>
      <c r="BP334" s="54" t="str">
        <f t="shared" si="67"/>
        <v>ne</v>
      </c>
      <c r="BQ334" s="54" t="str">
        <f t="shared" si="68"/>
        <v>ne</v>
      </c>
      <c r="BR334" s="54" t="str">
        <f t="shared" si="69"/>
        <v>ne</v>
      </c>
      <c r="BS334" s="54" t="str">
        <f t="shared" ref="BS334:BS397" si="74">IF(BK334&gt;0,"taip","ne")</f>
        <v>ne</v>
      </c>
    </row>
    <row r="335" spans="2:71" x14ac:dyDescent="0.25">
      <c r="B335" s="54" t="e">
        <f>VLOOKUP(E335,'VPS1'!$J$10:$J$29,1,FALSE)</f>
        <v>#N/A</v>
      </c>
      <c r="C335" s="131" t="str">
        <f t="shared" ref="C335:C398" si="75">LEFT(E335,4)</f>
        <v/>
      </c>
      <c r="D335" s="132"/>
      <c r="E335" s="132"/>
      <c r="F335" s="55"/>
      <c r="G335" s="132"/>
      <c r="H335" s="132"/>
      <c r="I335" s="132"/>
      <c r="J335" s="132"/>
      <c r="K335" s="132"/>
      <c r="L335" s="133"/>
      <c r="M335" s="134"/>
      <c r="N335" s="132"/>
      <c r="O335" s="132"/>
      <c r="P335" s="134" t="str">
        <f t="shared" ref="P335:Q398" si="76">IF($N335="fizinis asmuo","užpildykite","nepildyti")</f>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ref="BH335:BH398" si="77">IF($AF335&gt;0,YEAR($AF335),)</f>
        <v>0</v>
      </c>
      <c r="BI335" s="54">
        <f t="shared" si="71"/>
        <v>0</v>
      </c>
      <c r="BJ335" s="54">
        <f t="shared" si="72"/>
        <v>0</v>
      </c>
      <c r="BK335" s="54">
        <f t="shared" si="73"/>
        <v>0</v>
      </c>
      <c r="BL335" s="54">
        <f t="shared" ref="BL335:BL398" si="78">IF($AK335&gt;0,$AK335,)</f>
        <v>0</v>
      </c>
      <c r="BM335" s="54">
        <f t="shared" ref="BM335:BM398" si="79">IF($AL335&gt;0,$AL335,)</f>
        <v>0</v>
      </c>
      <c r="BN335" s="54" t="str">
        <f t="shared" ref="BN335:BN398" si="80">IF(BH335&gt;0,"taip","ne")</f>
        <v>ne</v>
      </c>
      <c r="BO335" s="54" t="str">
        <f t="shared" ref="BO335:BP398" si="81">IF(BI335&gt;0,"taip","ne")</f>
        <v>ne</v>
      </c>
      <c r="BP335" s="54" t="str">
        <f t="shared" si="81"/>
        <v>ne</v>
      </c>
      <c r="BQ335" s="54" t="str">
        <f t="shared" ref="BQ335:BQ398" si="82">IF(BL335&gt;0,"taip","ne")</f>
        <v>ne</v>
      </c>
      <c r="BR335" s="54" t="str">
        <f t="shared" ref="BR335:BR398" si="83">IF(BM335&gt;0,"taip","ne")</f>
        <v>ne</v>
      </c>
      <c r="BS335" s="54" t="str">
        <f t="shared" si="74"/>
        <v>ne</v>
      </c>
    </row>
    <row r="336" spans="2:71" x14ac:dyDescent="0.25">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5">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5">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5">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5">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5">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5">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5">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5">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5">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5">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5">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5">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5">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5">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5">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5">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5">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5">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5">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5">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5">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5">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5">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5">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5">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5">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5">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5">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5">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5">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5">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5">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5">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5">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5">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5">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5">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5">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5">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5">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5">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5">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5">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5">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5">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5">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5">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5">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5">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5">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5">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5">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5">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5">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5">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5">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5">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5">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5">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si="70"/>
        <v>0</v>
      </c>
      <c r="BH395" s="54">
        <f t="shared" si="77"/>
        <v>0</v>
      </c>
      <c r="BI395" s="54">
        <f t="shared" si="71"/>
        <v>0</v>
      </c>
      <c r="BJ395" s="54">
        <f t="shared" si="72"/>
        <v>0</v>
      </c>
      <c r="BK395" s="54">
        <f t="shared" si="73"/>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si="74"/>
        <v>ne</v>
      </c>
    </row>
    <row r="396" spans="2:71" x14ac:dyDescent="0.25">
      <c r="B396" s="54" t="e">
        <f>VLOOKUP(E396,'VPS1'!$J$10:$J$29,1,FALSE)</f>
        <v>#N/A</v>
      </c>
      <c r="C396" s="131" t="str">
        <f t="shared" si="75"/>
        <v/>
      </c>
      <c r="D396" s="132"/>
      <c r="E396" s="132"/>
      <c r="F396" s="55"/>
      <c r="G396" s="132"/>
      <c r="H396" s="132"/>
      <c r="I396" s="132"/>
      <c r="J396" s="132"/>
      <c r="K396" s="132"/>
      <c r="L396" s="133"/>
      <c r="M396" s="134"/>
      <c r="N396" s="132"/>
      <c r="O396" s="132"/>
      <c r="P396" s="134" t="str">
        <f t="shared" si="76"/>
        <v>nepildyti</v>
      </c>
      <c r="Q396" s="135" t="str">
        <f t="shared" si="76"/>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70"/>
        <v>0</v>
      </c>
      <c r="BH396" s="54">
        <f t="shared" si="77"/>
        <v>0</v>
      </c>
      <c r="BI396" s="54">
        <f t="shared" si="71"/>
        <v>0</v>
      </c>
      <c r="BJ396" s="54">
        <f t="shared" si="72"/>
        <v>0</v>
      </c>
      <c r="BK396" s="54">
        <f t="shared" si="73"/>
        <v>0</v>
      </c>
      <c r="BL396" s="54">
        <f t="shared" si="78"/>
        <v>0</v>
      </c>
      <c r="BM396" s="54">
        <f t="shared" si="79"/>
        <v>0</v>
      </c>
      <c r="BN396" s="54" t="str">
        <f t="shared" si="80"/>
        <v>ne</v>
      </c>
      <c r="BO396" s="54" t="str">
        <f t="shared" si="81"/>
        <v>ne</v>
      </c>
      <c r="BP396" s="54" t="str">
        <f t="shared" si="81"/>
        <v>ne</v>
      </c>
      <c r="BQ396" s="54" t="str">
        <f t="shared" si="82"/>
        <v>ne</v>
      </c>
      <c r="BR396" s="54" t="str">
        <f t="shared" si="83"/>
        <v>ne</v>
      </c>
      <c r="BS396" s="54" t="str">
        <f t="shared" si="74"/>
        <v>ne</v>
      </c>
    </row>
    <row r="397" spans="2:71" x14ac:dyDescent="0.25">
      <c r="B397" s="54" t="e">
        <f>VLOOKUP(E397,'VPS1'!$J$10:$J$29,1,FALSE)</f>
        <v>#N/A</v>
      </c>
      <c r="C397" s="131" t="str">
        <f t="shared" si="75"/>
        <v/>
      </c>
      <c r="D397" s="132"/>
      <c r="E397" s="132"/>
      <c r="F397" s="55"/>
      <c r="G397" s="132"/>
      <c r="H397" s="132"/>
      <c r="I397" s="132"/>
      <c r="J397" s="132"/>
      <c r="K397" s="132"/>
      <c r="L397" s="133"/>
      <c r="M397" s="134"/>
      <c r="N397" s="132"/>
      <c r="O397" s="132"/>
      <c r="P397" s="134" t="str">
        <f t="shared" si="76"/>
        <v>nepildyti</v>
      </c>
      <c r="Q397" s="135" t="str">
        <f t="shared" si="76"/>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70"/>
        <v>0</v>
      </c>
      <c r="BH397" s="54">
        <f t="shared" si="77"/>
        <v>0</v>
      </c>
      <c r="BI397" s="54">
        <f t="shared" si="71"/>
        <v>0</v>
      </c>
      <c r="BJ397" s="54">
        <f t="shared" si="72"/>
        <v>0</v>
      </c>
      <c r="BK397" s="54">
        <f t="shared" si="73"/>
        <v>0</v>
      </c>
      <c r="BL397" s="54">
        <f t="shared" si="78"/>
        <v>0</v>
      </c>
      <c r="BM397" s="54">
        <f t="shared" si="79"/>
        <v>0</v>
      </c>
      <c r="BN397" s="54" t="str">
        <f t="shared" si="80"/>
        <v>ne</v>
      </c>
      <c r="BO397" s="54" t="str">
        <f t="shared" si="81"/>
        <v>ne</v>
      </c>
      <c r="BP397" s="54" t="str">
        <f t="shared" si="81"/>
        <v>ne</v>
      </c>
      <c r="BQ397" s="54" t="str">
        <f t="shared" si="82"/>
        <v>ne</v>
      </c>
      <c r="BR397" s="54" t="str">
        <f t="shared" si="83"/>
        <v>ne</v>
      </c>
      <c r="BS397" s="54" t="str">
        <f t="shared" si="74"/>
        <v>ne</v>
      </c>
    </row>
    <row r="398" spans="2:71" x14ac:dyDescent="0.25">
      <c r="B398" s="54" t="e">
        <f>VLOOKUP(E398,'VPS1'!$J$10:$J$29,1,FALSE)</f>
        <v>#N/A</v>
      </c>
      <c r="C398" s="131" t="str">
        <f t="shared" si="75"/>
        <v/>
      </c>
      <c r="D398" s="132"/>
      <c r="E398" s="132"/>
      <c r="F398" s="55"/>
      <c r="G398" s="132"/>
      <c r="H398" s="132"/>
      <c r="I398" s="132"/>
      <c r="J398" s="132"/>
      <c r="K398" s="132"/>
      <c r="L398" s="133"/>
      <c r="M398" s="134"/>
      <c r="N398" s="132"/>
      <c r="O398" s="132"/>
      <c r="P398" s="134" t="str">
        <f t="shared" si="76"/>
        <v>nepildyti</v>
      </c>
      <c r="Q398" s="135" t="str">
        <f t="shared" si="76"/>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ref="BG398:BG461" si="84">IF($F398&gt;0,YEAR($F398),)</f>
        <v>0</v>
      </c>
      <c r="BH398" s="54">
        <f t="shared" si="77"/>
        <v>0</v>
      </c>
      <c r="BI398" s="54">
        <f t="shared" ref="BI398:BI461" si="85">IF($AH398&gt;0,YEAR($AH398),)</f>
        <v>0</v>
      </c>
      <c r="BJ398" s="54">
        <f t="shared" ref="BJ398:BJ461" si="86">IF($AI398&gt;0,YEAR($AI398),)</f>
        <v>0</v>
      </c>
      <c r="BK398" s="54">
        <f t="shared" ref="BK398:BK461" si="87">IF($AJ398&gt;0,YEAR($AJ398),)</f>
        <v>0</v>
      </c>
      <c r="BL398" s="54">
        <f t="shared" si="78"/>
        <v>0</v>
      </c>
      <c r="BM398" s="54">
        <f t="shared" si="79"/>
        <v>0</v>
      </c>
      <c r="BN398" s="54" t="str">
        <f t="shared" si="80"/>
        <v>ne</v>
      </c>
      <c r="BO398" s="54" t="str">
        <f t="shared" si="81"/>
        <v>ne</v>
      </c>
      <c r="BP398" s="54" t="str">
        <f t="shared" si="81"/>
        <v>ne</v>
      </c>
      <c r="BQ398" s="54" t="str">
        <f t="shared" si="82"/>
        <v>ne</v>
      </c>
      <c r="BR398" s="54" t="str">
        <f t="shared" si="83"/>
        <v>ne</v>
      </c>
      <c r="BS398" s="54" t="str">
        <f t="shared" ref="BS398:BS461" si="88">IF(BK398&gt;0,"taip","ne")</f>
        <v>ne</v>
      </c>
    </row>
    <row r="399" spans="2:71" x14ac:dyDescent="0.25">
      <c r="B399" s="54" t="e">
        <f>VLOOKUP(E399,'VPS1'!$J$10:$J$29,1,FALSE)</f>
        <v>#N/A</v>
      </c>
      <c r="C399" s="131" t="str">
        <f t="shared" ref="C399:C462" si="89">LEFT(E399,4)</f>
        <v/>
      </c>
      <c r="D399" s="132"/>
      <c r="E399" s="132"/>
      <c r="F399" s="55"/>
      <c r="G399" s="132"/>
      <c r="H399" s="132"/>
      <c r="I399" s="132"/>
      <c r="J399" s="132"/>
      <c r="K399" s="132"/>
      <c r="L399" s="133"/>
      <c r="M399" s="134"/>
      <c r="N399" s="132"/>
      <c r="O399" s="132"/>
      <c r="P399" s="134" t="str">
        <f t="shared" ref="P399:Q462" si="90">IF($N399="fizinis asmuo","užpildykite","nepildyti")</f>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ref="BH399:BH462" si="91">IF($AF399&gt;0,YEAR($AF399),)</f>
        <v>0</v>
      </c>
      <c r="BI399" s="54">
        <f t="shared" si="85"/>
        <v>0</v>
      </c>
      <c r="BJ399" s="54">
        <f t="shared" si="86"/>
        <v>0</v>
      </c>
      <c r="BK399" s="54">
        <f t="shared" si="87"/>
        <v>0</v>
      </c>
      <c r="BL399" s="54">
        <f t="shared" ref="BL399:BL462" si="92">IF($AK399&gt;0,$AK399,)</f>
        <v>0</v>
      </c>
      <c r="BM399" s="54">
        <f t="shared" ref="BM399:BM462" si="93">IF($AL399&gt;0,$AL399,)</f>
        <v>0</v>
      </c>
      <c r="BN399" s="54" t="str">
        <f t="shared" ref="BN399:BN462" si="94">IF(BH399&gt;0,"taip","ne")</f>
        <v>ne</v>
      </c>
      <c r="BO399" s="54" t="str">
        <f t="shared" ref="BO399:BP462" si="95">IF(BI399&gt;0,"taip","ne")</f>
        <v>ne</v>
      </c>
      <c r="BP399" s="54" t="str">
        <f t="shared" si="95"/>
        <v>ne</v>
      </c>
      <c r="BQ399" s="54" t="str">
        <f t="shared" ref="BQ399:BQ462" si="96">IF(BL399&gt;0,"taip","ne")</f>
        <v>ne</v>
      </c>
      <c r="BR399" s="54" t="str">
        <f t="shared" ref="BR399:BR462" si="97">IF(BM399&gt;0,"taip","ne")</f>
        <v>ne</v>
      </c>
      <c r="BS399" s="54" t="str">
        <f t="shared" si="88"/>
        <v>ne</v>
      </c>
    </row>
    <row r="400" spans="2:71" x14ac:dyDescent="0.25">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5">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5">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5">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5">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5">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5">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5">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5">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5">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5">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5">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5">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5">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5">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5">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5">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5">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5">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5">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5">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5">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5">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5">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5">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5">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5">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5">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5">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5">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5">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5">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5">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5">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5">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5">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5">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5">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5">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5">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5">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5">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5">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5">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5">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5">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5">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5">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5">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5">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5">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5">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5">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5">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5">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5">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5">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5">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5">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5">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si="84"/>
        <v>0</v>
      </c>
      <c r="BH459" s="54">
        <f t="shared" si="91"/>
        <v>0</v>
      </c>
      <c r="BI459" s="54">
        <f t="shared" si="85"/>
        <v>0</v>
      </c>
      <c r="BJ459" s="54">
        <f t="shared" si="86"/>
        <v>0</v>
      </c>
      <c r="BK459" s="54">
        <f t="shared" si="87"/>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si="88"/>
        <v>ne</v>
      </c>
    </row>
    <row r="460" spans="2:71" x14ac:dyDescent="0.25">
      <c r="B460" s="54" t="e">
        <f>VLOOKUP(E460,'VPS1'!$J$10:$J$29,1,FALSE)</f>
        <v>#N/A</v>
      </c>
      <c r="C460" s="131" t="str">
        <f t="shared" si="89"/>
        <v/>
      </c>
      <c r="D460" s="132"/>
      <c r="E460" s="132"/>
      <c r="F460" s="55"/>
      <c r="G460" s="132"/>
      <c r="H460" s="132"/>
      <c r="I460" s="132"/>
      <c r="J460" s="132"/>
      <c r="K460" s="132"/>
      <c r="L460" s="133"/>
      <c r="M460" s="134"/>
      <c r="N460" s="132"/>
      <c r="O460" s="132"/>
      <c r="P460" s="134" t="str">
        <f t="shared" si="90"/>
        <v>nepildyti</v>
      </c>
      <c r="Q460" s="135" t="str">
        <f t="shared" si="90"/>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84"/>
        <v>0</v>
      </c>
      <c r="BH460" s="54">
        <f t="shared" si="91"/>
        <v>0</v>
      </c>
      <c r="BI460" s="54">
        <f t="shared" si="85"/>
        <v>0</v>
      </c>
      <c r="BJ460" s="54">
        <f t="shared" si="86"/>
        <v>0</v>
      </c>
      <c r="BK460" s="54">
        <f t="shared" si="87"/>
        <v>0</v>
      </c>
      <c r="BL460" s="54">
        <f t="shared" si="92"/>
        <v>0</v>
      </c>
      <c r="BM460" s="54">
        <f t="shared" si="93"/>
        <v>0</v>
      </c>
      <c r="BN460" s="54" t="str">
        <f t="shared" si="94"/>
        <v>ne</v>
      </c>
      <c r="BO460" s="54" t="str">
        <f t="shared" si="95"/>
        <v>ne</v>
      </c>
      <c r="BP460" s="54" t="str">
        <f t="shared" si="95"/>
        <v>ne</v>
      </c>
      <c r="BQ460" s="54" t="str">
        <f t="shared" si="96"/>
        <v>ne</v>
      </c>
      <c r="BR460" s="54" t="str">
        <f t="shared" si="97"/>
        <v>ne</v>
      </c>
      <c r="BS460" s="54" t="str">
        <f t="shared" si="88"/>
        <v>ne</v>
      </c>
    </row>
    <row r="461" spans="2:71" x14ac:dyDescent="0.25">
      <c r="B461" s="54" t="e">
        <f>VLOOKUP(E461,'VPS1'!$J$10:$J$29,1,FALSE)</f>
        <v>#N/A</v>
      </c>
      <c r="C461" s="131" t="str">
        <f t="shared" si="89"/>
        <v/>
      </c>
      <c r="D461" s="132"/>
      <c r="E461" s="132"/>
      <c r="F461" s="55"/>
      <c r="G461" s="132"/>
      <c r="H461" s="132"/>
      <c r="I461" s="132"/>
      <c r="J461" s="132"/>
      <c r="K461" s="132"/>
      <c r="L461" s="133"/>
      <c r="M461" s="134"/>
      <c r="N461" s="132"/>
      <c r="O461" s="132"/>
      <c r="P461" s="134" t="str">
        <f t="shared" si="90"/>
        <v>nepildyti</v>
      </c>
      <c r="Q461" s="135" t="str">
        <f t="shared" si="90"/>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84"/>
        <v>0</v>
      </c>
      <c r="BH461" s="54">
        <f t="shared" si="91"/>
        <v>0</v>
      </c>
      <c r="BI461" s="54">
        <f t="shared" si="85"/>
        <v>0</v>
      </c>
      <c r="BJ461" s="54">
        <f t="shared" si="86"/>
        <v>0</v>
      </c>
      <c r="BK461" s="54">
        <f t="shared" si="87"/>
        <v>0</v>
      </c>
      <c r="BL461" s="54">
        <f t="shared" si="92"/>
        <v>0</v>
      </c>
      <c r="BM461" s="54">
        <f t="shared" si="93"/>
        <v>0</v>
      </c>
      <c r="BN461" s="54" t="str">
        <f t="shared" si="94"/>
        <v>ne</v>
      </c>
      <c r="BO461" s="54" t="str">
        <f t="shared" si="95"/>
        <v>ne</v>
      </c>
      <c r="BP461" s="54" t="str">
        <f t="shared" si="95"/>
        <v>ne</v>
      </c>
      <c r="BQ461" s="54" t="str">
        <f t="shared" si="96"/>
        <v>ne</v>
      </c>
      <c r="BR461" s="54" t="str">
        <f t="shared" si="97"/>
        <v>ne</v>
      </c>
      <c r="BS461" s="54" t="str">
        <f t="shared" si="88"/>
        <v>ne</v>
      </c>
    </row>
    <row r="462" spans="2:71" x14ac:dyDescent="0.25">
      <c r="B462" s="54" t="e">
        <f>VLOOKUP(E462,'VPS1'!$J$10:$J$29,1,FALSE)</f>
        <v>#N/A</v>
      </c>
      <c r="C462" s="131" t="str">
        <f t="shared" si="89"/>
        <v/>
      </c>
      <c r="D462" s="132"/>
      <c r="E462" s="132"/>
      <c r="F462" s="55"/>
      <c r="G462" s="132"/>
      <c r="H462" s="132"/>
      <c r="I462" s="132"/>
      <c r="J462" s="132"/>
      <c r="K462" s="132"/>
      <c r="L462" s="133"/>
      <c r="M462" s="134"/>
      <c r="N462" s="132"/>
      <c r="O462" s="132"/>
      <c r="P462" s="134" t="str">
        <f t="shared" si="90"/>
        <v>nepildyti</v>
      </c>
      <c r="Q462" s="135" t="str">
        <f t="shared" si="90"/>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ref="BG462:BG525" si="98">IF($F462&gt;0,YEAR($F462),)</f>
        <v>0</v>
      </c>
      <c r="BH462" s="54">
        <f t="shared" si="91"/>
        <v>0</v>
      </c>
      <c r="BI462" s="54">
        <f t="shared" ref="BI462:BI525" si="99">IF($AH462&gt;0,YEAR($AH462),)</f>
        <v>0</v>
      </c>
      <c r="BJ462" s="54">
        <f t="shared" ref="BJ462:BJ525" si="100">IF($AI462&gt;0,YEAR($AI462),)</f>
        <v>0</v>
      </c>
      <c r="BK462" s="54">
        <f t="shared" ref="BK462:BK525" si="101">IF($AJ462&gt;0,YEAR($AJ462),)</f>
        <v>0</v>
      </c>
      <c r="BL462" s="54">
        <f t="shared" si="92"/>
        <v>0</v>
      </c>
      <c r="BM462" s="54">
        <f t="shared" si="93"/>
        <v>0</v>
      </c>
      <c r="BN462" s="54" t="str">
        <f t="shared" si="94"/>
        <v>ne</v>
      </c>
      <c r="BO462" s="54" t="str">
        <f t="shared" si="95"/>
        <v>ne</v>
      </c>
      <c r="BP462" s="54" t="str">
        <f t="shared" si="95"/>
        <v>ne</v>
      </c>
      <c r="BQ462" s="54" t="str">
        <f t="shared" si="96"/>
        <v>ne</v>
      </c>
      <c r="BR462" s="54" t="str">
        <f t="shared" si="97"/>
        <v>ne</v>
      </c>
      <c r="BS462" s="54" t="str">
        <f t="shared" ref="BS462:BS525" si="102">IF(BK462&gt;0,"taip","ne")</f>
        <v>ne</v>
      </c>
    </row>
    <row r="463" spans="2:71" x14ac:dyDescent="0.25">
      <c r="B463" s="54" t="e">
        <f>VLOOKUP(E463,'VPS1'!$J$10:$J$29,1,FALSE)</f>
        <v>#N/A</v>
      </c>
      <c r="C463" s="131" t="str">
        <f t="shared" ref="C463:C526" si="103">LEFT(E463,4)</f>
        <v/>
      </c>
      <c r="D463" s="132"/>
      <c r="E463" s="132"/>
      <c r="F463" s="55"/>
      <c r="G463" s="132"/>
      <c r="H463" s="132"/>
      <c r="I463" s="132"/>
      <c r="J463" s="132"/>
      <c r="K463" s="132"/>
      <c r="L463" s="133"/>
      <c r="M463" s="134"/>
      <c r="N463" s="132"/>
      <c r="O463" s="132"/>
      <c r="P463" s="134" t="str">
        <f t="shared" ref="P463:Q526" si="104">IF($N463="fizinis asmuo","užpildykite","nepildyti")</f>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ref="BH463:BH526" si="105">IF($AF463&gt;0,YEAR($AF463),)</f>
        <v>0</v>
      </c>
      <c r="BI463" s="54">
        <f t="shared" si="99"/>
        <v>0</v>
      </c>
      <c r="BJ463" s="54">
        <f t="shared" si="100"/>
        <v>0</v>
      </c>
      <c r="BK463" s="54">
        <f t="shared" si="101"/>
        <v>0</v>
      </c>
      <c r="BL463" s="54">
        <f t="shared" ref="BL463:BL526" si="106">IF($AK463&gt;0,$AK463,)</f>
        <v>0</v>
      </c>
      <c r="BM463" s="54">
        <f t="shared" ref="BM463:BM526" si="107">IF($AL463&gt;0,$AL463,)</f>
        <v>0</v>
      </c>
      <c r="BN463" s="54" t="str">
        <f t="shared" ref="BN463:BN526" si="108">IF(BH463&gt;0,"taip","ne")</f>
        <v>ne</v>
      </c>
      <c r="BO463" s="54" t="str">
        <f t="shared" ref="BO463:BP526" si="109">IF(BI463&gt;0,"taip","ne")</f>
        <v>ne</v>
      </c>
      <c r="BP463" s="54" t="str">
        <f t="shared" si="109"/>
        <v>ne</v>
      </c>
      <c r="BQ463" s="54" t="str">
        <f t="shared" ref="BQ463:BQ526" si="110">IF(BL463&gt;0,"taip","ne")</f>
        <v>ne</v>
      </c>
      <c r="BR463" s="54" t="str">
        <f t="shared" ref="BR463:BR526" si="111">IF(BM463&gt;0,"taip","ne")</f>
        <v>ne</v>
      </c>
      <c r="BS463" s="54" t="str">
        <f t="shared" si="102"/>
        <v>ne</v>
      </c>
    </row>
    <row r="464" spans="2:71" x14ac:dyDescent="0.25">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5">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5">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5">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5">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5">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5">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5">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5">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5">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5">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5">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5">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5">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5">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5">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5">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5">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5">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5">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5">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5">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5">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5">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5">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5">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5">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5">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5">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5">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5">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5">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5">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5">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5">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5">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5">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5">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5">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5">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5">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5">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5">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5">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5">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5">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5">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5">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5">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5">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5">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5">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5">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5">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5">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5">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5">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5">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5">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5">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si="98"/>
        <v>0</v>
      </c>
      <c r="BH523" s="54">
        <f t="shared" si="105"/>
        <v>0</v>
      </c>
      <c r="BI523" s="54">
        <f t="shared" si="99"/>
        <v>0</v>
      </c>
      <c r="BJ523" s="54">
        <f t="shared" si="100"/>
        <v>0</v>
      </c>
      <c r="BK523" s="54">
        <f t="shared" si="101"/>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si="102"/>
        <v>ne</v>
      </c>
    </row>
    <row r="524" spans="2:71" x14ac:dyDescent="0.25">
      <c r="B524" s="54" t="e">
        <f>VLOOKUP(E524,'VPS1'!$J$10:$J$29,1,FALSE)</f>
        <v>#N/A</v>
      </c>
      <c r="C524" s="131" t="str">
        <f t="shared" si="103"/>
        <v/>
      </c>
      <c r="D524" s="132"/>
      <c r="E524" s="132"/>
      <c r="F524" s="55"/>
      <c r="G524" s="132"/>
      <c r="H524" s="132"/>
      <c r="I524" s="132"/>
      <c r="J524" s="132"/>
      <c r="K524" s="132"/>
      <c r="L524" s="133"/>
      <c r="M524" s="134"/>
      <c r="N524" s="132"/>
      <c r="O524" s="132"/>
      <c r="P524" s="134" t="str">
        <f t="shared" si="104"/>
        <v>nepildyti</v>
      </c>
      <c r="Q524" s="135" t="str">
        <f t="shared" si="104"/>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98"/>
        <v>0</v>
      </c>
      <c r="BH524" s="54">
        <f t="shared" si="105"/>
        <v>0</v>
      </c>
      <c r="BI524" s="54">
        <f t="shared" si="99"/>
        <v>0</v>
      </c>
      <c r="BJ524" s="54">
        <f t="shared" si="100"/>
        <v>0</v>
      </c>
      <c r="BK524" s="54">
        <f t="shared" si="101"/>
        <v>0</v>
      </c>
      <c r="BL524" s="54">
        <f t="shared" si="106"/>
        <v>0</v>
      </c>
      <c r="BM524" s="54">
        <f t="shared" si="107"/>
        <v>0</v>
      </c>
      <c r="BN524" s="54" t="str">
        <f t="shared" si="108"/>
        <v>ne</v>
      </c>
      <c r="BO524" s="54" t="str">
        <f t="shared" si="109"/>
        <v>ne</v>
      </c>
      <c r="BP524" s="54" t="str">
        <f t="shared" si="109"/>
        <v>ne</v>
      </c>
      <c r="BQ524" s="54" t="str">
        <f t="shared" si="110"/>
        <v>ne</v>
      </c>
      <c r="BR524" s="54" t="str">
        <f t="shared" si="111"/>
        <v>ne</v>
      </c>
      <c r="BS524" s="54" t="str">
        <f t="shared" si="102"/>
        <v>ne</v>
      </c>
    </row>
    <row r="525" spans="2:71" x14ac:dyDescent="0.25">
      <c r="B525" s="54" t="e">
        <f>VLOOKUP(E525,'VPS1'!$J$10:$J$29,1,FALSE)</f>
        <v>#N/A</v>
      </c>
      <c r="C525" s="131" t="str">
        <f t="shared" si="103"/>
        <v/>
      </c>
      <c r="D525" s="132"/>
      <c r="E525" s="132"/>
      <c r="F525" s="55"/>
      <c r="G525" s="132"/>
      <c r="H525" s="132"/>
      <c r="I525" s="132"/>
      <c r="J525" s="132"/>
      <c r="K525" s="132"/>
      <c r="L525" s="133"/>
      <c r="M525" s="134"/>
      <c r="N525" s="132"/>
      <c r="O525" s="132"/>
      <c r="P525" s="134" t="str">
        <f t="shared" si="104"/>
        <v>nepildyti</v>
      </c>
      <c r="Q525" s="135" t="str">
        <f t="shared" si="104"/>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98"/>
        <v>0</v>
      </c>
      <c r="BH525" s="54">
        <f t="shared" si="105"/>
        <v>0</v>
      </c>
      <c r="BI525" s="54">
        <f t="shared" si="99"/>
        <v>0</v>
      </c>
      <c r="BJ525" s="54">
        <f t="shared" si="100"/>
        <v>0</v>
      </c>
      <c r="BK525" s="54">
        <f t="shared" si="101"/>
        <v>0</v>
      </c>
      <c r="BL525" s="54">
        <f t="shared" si="106"/>
        <v>0</v>
      </c>
      <c r="BM525" s="54">
        <f t="shared" si="107"/>
        <v>0</v>
      </c>
      <c r="BN525" s="54" t="str">
        <f t="shared" si="108"/>
        <v>ne</v>
      </c>
      <c r="BO525" s="54" t="str">
        <f t="shared" si="109"/>
        <v>ne</v>
      </c>
      <c r="BP525" s="54" t="str">
        <f t="shared" si="109"/>
        <v>ne</v>
      </c>
      <c r="BQ525" s="54" t="str">
        <f t="shared" si="110"/>
        <v>ne</v>
      </c>
      <c r="BR525" s="54" t="str">
        <f t="shared" si="111"/>
        <v>ne</v>
      </c>
      <c r="BS525" s="54" t="str">
        <f t="shared" si="102"/>
        <v>ne</v>
      </c>
    </row>
    <row r="526" spans="2:71" x14ac:dyDescent="0.25">
      <c r="B526" s="54" t="e">
        <f>VLOOKUP(E526,'VPS1'!$J$10:$J$29,1,FALSE)</f>
        <v>#N/A</v>
      </c>
      <c r="C526" s="131" t="str">
        <f t="shared" si="103"/>
        <v/>
      </c>
      <c r="D526" s="132"/>
      <c r="E526" s="132"/>
      <c r="F526" s="55"/>
      <c r="G526" s="132"/>
      <c r="H526" s="132"/>
      <c r="I526" s="132"/>
      <c r="J526" s="132"/>
      <c r="K526" s="132"/>
      <c r="L526" s="133"/>
      <c r="M526" s="134"/>
      <c r="N526" s="132"/>
      <c r="O526" s="132"/>
      <c r="P526" s="134" t="str">
        <f t="shared" si="104"/>
        <v>nepildyti</v>
      </c>
      <c r="Q526" s="135" t="str">
        <f t="shared" si="104"/>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ref="BG526:BG589" si="112">IF($F526&gt;0,YEAR($F526),)</f>
        <v>0</v>
      </c>
      <c r="BH526" s="54">
        <f t="shared" si="105"/>
        <v>0</v>
      </c>
      <c r="BI526" s="54">
        <f t="shared" ref="BI526:BI589" si="113">IF($AH526&gt;0,YEAR($AH526),)</f>
        <v>0</v>
      </c>
      <c r="BJ526" s="54">
        <f t="shared" ref="BJ526:BJ589" si="114">IF($AI526&gt;0,YEAR($AI526),)</f>
        <v>0</v>
      </c>
      <c r="BK526" s="54">
        <f t="shared" ref="BK526:BK589" si="115">IF($AJ526&gt;0,YEAR($AJ526),)</f>
        <v>0</v>
      </c>
      <c r="BL526" s="54">
        <f t="shared" si="106"/>
        <v>0</v>
      </c>
      <c r="BM526" s="54">
        <f t="shared" si="107"/>
        <v>0</v>
      </c>
      <c r="BN526" s="54" t="str">
        <f t="shared" si="108"/>
        <v>ne</v>
      </c>
      <c r="BO526" s="54" t="str">
        <f t="shared" si="109"/>
        <v>ne</v>
      </c>
      <c r="BP526" s="54" t="str">
        <f t="shared" si="109"/>
        <v>ne</v>
      </c>
      <c r="BQ526" s="54" t="str">
        <f t="shared" si="110"/>
        <v>ne</v>
      </c>
      <c r="BR526" s="54" t="str">
        <f t="shared" si="111"/>
        <v>ne</v>
      </c>
      <c r="BS526" s="54" t="str">
        <f t="shared" ref="BS526:BS589" si="116">IF(BK526&gt;0,"taip","ne")</f>
        <v>ne</v>
      </c>
    </row>
    <row r="527" spans="2:71" x14ac:dyDescent="0.25">
      <c r="B527" s="54" t="e">
        <f>VLOOKUP(E527,'VPS1'!$J$10:$J$29,1,FALSE)</f>
        <v>#N/A</v>
      </c>
      <c r="C527" s="131" t="str">
        <f t="shared" ref="C527:C590" si="117">LEFT(E527,4)</f>
        <v/>
      </c>
      <c r="D527" s="132"/>
      <c r="E527" s="132"/>
      <c r="F527" s="55"/>
      <c r="G527" s="132"/>
      <c r="H527" s="132"/>
      <c r="I527" s="132"/>
      <c r="J527" s="132"/>
      <c r="K527" s="132"/>
      <c r="L527" s="133"/>
      <c r="M527" s="134"/>
      <c r="N527" s="132"/>
      <c r="O527" s="132"/>
      <c r="P527" s="134" t="str">
        <f t="shared" ref="P527:Q590" si="118">IF($N527="fizinis asmuo","užpildykite","nepildyti")</f>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ref="BH527:BH590" si="119">IF($AF527&gt;0,YEAR($AF527),)</f>
        <v>0</v>
      </c>
      <c r="BI527" s="54">
        <f t="shared" si="113"/>
        <v>0</v>
      </c>
      <c r="BJ527" s="54">
        <f t="shared" si="114"/>
        <v>0</v>
      </c>
      <c r="BK527" s="54">
        <f t="shared" si="115"/>
        <v>0</v>
      </c>
      <c r="BL527" s="54">
        <f t="shared" ref="BL527:BL590" si="120">IF($AK527&gt;0,$AK527,)</f>
        <v>0</v>
      </c>
      <c r="BM527" s="54">
        <f t="shared" ref="BM527:BM590" si="121">IF($AL527&gt;0,$AL527,)</f>
        <v>0</v>
      </c>
      <c r="BN527" s="54" t="str">
        <f t="shared" ref="BN527:BN590" si="122">IF(BH527&gt;0,"taip","ne")</f>
        <v>ne</v>
      </c>
      <c r="BO527" s="54" t="str">
        <f t="shared" ref="BO527:BP590" si="123">IF(BI527&gt;0,"taip","ne")</f>
        <v>ne</v>
      </c>
      <c r="BP527" s="54" t="str">
        <f t="shared" si="123"/>
        <v>ne</v>
      </c>
      <c r="BQ527" s="54" t="str">
        <f t="shared" ref="BQ527:BQ590" si="124">IF(BL527&gt;0,"taip","ne")</f>
        <v>ne</v>
      </c>
      <c r="BR527" s="54" t="str">
        <f t="shared" ref="BR527:BR590" si="125">IF(BM527&gt;0,"taip","ne")</f>
        <v>ne</v>
      </c>
      <c r="BS527" s="54" t="str">
        <f t="shared" si="116"/>
        <v>ne</v>
      </c>
    </row>
    <row r="528" spans="2:71" x14ac:dyDescent="0.25">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5">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5">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5">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5">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5">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5">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5">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5">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5">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5">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5">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5">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5">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5">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5">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5">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5">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5">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5">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5">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5">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5">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5">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5">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5">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5">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5">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5">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5">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5">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5">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5">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5">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5">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5">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5">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5">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5">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5">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5">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5">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5">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5">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5">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5">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5">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5">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5">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5">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5">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5">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5">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5">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5">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5">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5">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5">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5">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5">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si="112"/>
        <v>0</v>
      </c>
      <c r="BH587" s="54">
        <f t="shared" si="119"/>
        <v>0</v>
      </c>
      <c r="BI587" s="54">
        <f t="shared" si="113"/>
        <v>0</v>
      </c>
      <c r="BJ587" s="54">
        <f t="shared" si="114"/>
        <v>0</v>
      </c>
      <c r="BK587" s="54">
        <f t="shared" si="115"/>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si="116"/>
        <v>ne</v>
      </c>
    </row>
    <row r="588" spans="2:71" x14ac:dyDescent="0.25">
      <c r="B588" s="54" t="e">
        <f>VLOOKUP(E588,'VPS1'!$J$10:$J$29,1,FALSE)</f>
        <v>#N/A</v>
      </c>
      <c r="C588" s="131" t="str">
        <f t="shared" si="117"/>
        <v/>
      </c>
      <c r="D588" s="132"/>
      <c r="E588" s="132"/>
      <c r="F588" s="55"/>
      <c r="G588" s="132"/>
      <c r="H588" s="132"/>
      <c r="I588" s="132"/>
      <c r="J588" s="132"/>
      <c r="K588" s="132"/>
      <c r="L588" s="133"/>
      <c r="M588" s="134"/>
      <c r="N588" s="132"/>
      <c r="O588" s="132"/>
      <c r="P588" s="134" t="str">
        <f t="shared" si="118"/>
        <v>nepildyti</v>
      </c>
      <c r="Q588" s="135" t="str">
        <f t="shared" si="118"/>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12"/>
        <v>0</v>
      </c>
      <c r="BH588" s="54">
        <f t="shared" si="119"/>
        <v>0</v>
      </c>
      <c r="BI588" s="54">
        <f t="shared" si="113"/>
        <v>0</v>
      </c>
      <c r="BJ588" s="54">
        <f t="shared" si="114"/>
        <v>0</v>
      </c>
      <c r="BK588" s="54">
        <f t="shared" si="115"/>
        <v>0</v>
      </c>
      <c r="BL588" s="54">
        <f t="shared" si="120"/>
        <v>0</v>
      </c>
      <c r="BM588" s="54">
        <f t="shared" si="121"/>
        <v>0</v>
      </c>
      <c r="BN588" s="54" t="str">
        <f t="shared" si="122"/>
        <v>ne</v>
      </c>
      <c r="BO588" s="54" t="str">
        <f t="shared" si="123"/>
        <v>ne</v>
      </c>
      <c r="BP588" s="54" t="str">
        <f t="shared" si="123"/>
        <v>ne</v>
      </c>
      <c r="BQ588" s="54" t="str">
        <f t="shared" si="124"/>
        <v>ne</v>
      </c>
      <c r="BR588" s="54" t="str">
        <f t="shared" si="125"/>
        <v>ne</v>
      </c>
      <c r="BS588" s="54" t="str">
        <f t="shared" si="116"/>
        <v>ne</v>
      </c>
    </row>
    <row r="589" spans="2:71" x14ac:dyDescent="0.25">
      <c r="B589" s="54" t="e">
        <f>VLOOKUP(E589,'VPS1'!$J$10:$J$29,1,FALSE)</f>
        <v>#N/A</v>
      </c>
      <c r="C589" s="131" t="str">
        <f t="shared" si="117"/>
        <v/>
      </c>
      <c r="D589" s="132"/>
      <c r="E589" s="132"/>
      <c r="F589" s="55"/>
      <c r="G589" s="132"/>
      <c r="H589" s="132"/>
      <c r="I589" s="132"/>
      <c r="J589" s="132"/>
      <c r="K589" s="132"/>
      <c r="L589" s="133"/>
      <c r="M589" s="134"/>
      <c r="N589" s="132"/>
      <c r="O589" s="132"/>
      <c r="P589" s="134" t="str">
        <f t="shared" si="118"/>
        <v>nepildyti</v>
      </c>
      <c r="Q589" s="135" t="str">
        <f t="shared" si="118"/>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12"/>
        <v>0</v>
      </c>
      <c r="BH589" s="54">
        <f t="shared" si="119"/>
        <v>0</v>
      </c>
      <c r="BI589" s="54">
        <f t="shared" si="113"/>
        <v>0</v>
      </c>
      <c r="BJ589" s="54">
        <f t="shared" si="114"/>
        <v>0</v>
      </c>
      <c r="BK589" s="54">
        <f t="shared" si="115"/>
        <v>0</v>
      </c>
      <c r="BL589" s="54">
        <f t="shared" si="120"/>
        <v>0</v>
      </c>
      <c r="BM589" s="54">
        <f t="shared" si="121"/>
        <v>0</v>
      </c>
      <c r="BN589" s="54" t="str">
        <f t="shared" si="122"/>
        <v>ne</v>
      </c>
      <c r="BO589" s="54" t="str">
        <f t="shared" si="123"/>
        <v>ne</v>
      </c>
      <c r="BP589" s="54" t="str">
        <f t="shared" si="123"/>
        <v>ne</v>
      </c>
      <c r="BQ589" s="54" t="str">
        <f t="shared" si="124"/>
        <v>ne</v>
      </c>
      <c r="BR589" s="54" t="str">
        <f t="shared" si="125"/>
        <v>ne</v>
      </c>
      <c r="BS589" s="54" t="str">
        <f t="shared" si="116"/>
        <v>ne</v>
      </c>
    </row>
    <row r="590" spans="2:71" x14ac:dyDescent="0.25">
      <c r="B590" s="54" t="e">
        <f>VLOOKUP(E590,'VPS1'!$J$10:$J$29,1,FALSE)</f>
        <v>#N/A</v>
      </c>
      <c r="C590" s="131" t="str">
        <f t="shared" si="117"/>
        <v/>
      </c>
      <c r="D590" s="132"/>
      <c r="E590" s="132"/>
      <c r="F590" s="55"/>
      <c r="G590" s="132"/>
      <c r="H590" s="132"/>
      <c r="I590" s="132"/>
      <c r="J590" s="132"/>
      <c r="K590" s="132"/>
      <c r="L590" s="133"/>
      <c r="M590" s="134"/>
      <c r="N590" s="132"/>
      <c r="O590" s="132"/>
      <c r="P590" s="134" t="str">
        <f t="shared" si="118"/>
        <v>nepildyti</v>
      </c>
      <c r="Q590" s="135" t="str">
        <f t="shared" si="118"/>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ref="BG590:BG653" si="126">IF($F590&gt;0,YEAR($F590),)</f>
        <v>0</v>
      </c>
      <c r="BH590" s="54">
        <f t="shared" si="119"/>
        <v>0</v>
      </c>
      <c r="BI590" s="54">
        <f t="shared" ref="BI590:BI653" si="127">IF($AH590&gt;0,YEAR($AH590),)</f>
        <v>0</v>
      </c>
      <c r="BJ590" s="54">
        <f t="shared" ref="BJ590:BJ653" si="128">IF($AI590&gt;0,YEAR($AI590),)</f>
        <v>0</v>
      </c>
      <c r="BK590" s="54">
        <f t="shared" ref="BK590:BK653" si="129">IF($AJ590&gt;0,YEAR($AJ590),)</f>
        <v>0</v>
      </c>
      <c r="BL590" s="54">
        <f t="shared" si="120"/>
        <v>0</v>
      </c>
      <c r="BM590" s="54">
        <f t="shared" si="121"/>
        <v>0</v>
      </c>
      <c r="BN590" s="54" t="str">
        <f t="shared" si="122"/>
        <v>ne</v>
      </c>
      <c r="BO590" s="54" t="str">
        <f t="shared" si="123"/>
        <v>ne</v>
      </c>
      <c r="BP590" s="54" t="str">
        <f t="shared" si="123"/>
        <v>ne</v>
      </c>
      <c r="BQ590" s="54" t="str">
        <f t="shared" si="124"/>
        <v>ne</v>
      </c>
      <c r="BR590" s="54" t="str">
        <f t="shared" si="125"/>
        <v>ne</v>
      </c>
      <c r="BS590" s="54" t="str">
        <f t="shared" ref="BS590:BS653" si="130">IF(BK590&gt;0,"taip","ne")</f>
        <v>ne</v>
      </c>
    </row>
    <row r="591" spans="2:71" x14ac:dyDescent="0.25">
      <c r="B591" s="54" t="e">
        <f>VLOOKUP(E591,'VPS1'!$J$10:$J$29,1,FALSE)</f>
        <v>#N/A</v>
      </c>
      <c r="C591" s="131" t="str">
        <f t="shared" ref="C591:C654" si="131">LEFT(E591,4)</f>
        <v/>
      </c>
      <c r="D591" s="132"/>
      <c r="E591" s="132"/>
      <c r="F591" s="55"/>
      <c r="G591" s="132"/>
      <c r="H591" s="132"/>
      <c r="I591" s="132"/>
      <c r="J591" s="132"/>
      <c r="K591" s="132"/>
      <c r="L591" s="133"/>
      <c r="M591" s="134"/>
      <c r="N591" s="132"/>
      <c r="O591" s="132"/>
      <c r="P591" s="134" t="str">
        <f t="shared" ref="P591:Q654" si="132">IF($N591="fizinis asmuo","užpildykite","nepildyti")</f>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ref="BH591:BH654" si="133">IF($AF591&gt;0,YEAR($AF591),)</f>
        <v>0</v>
      </c>
      <c r="BI591" s="54">
        <f t="shared" si="127"/>
        <v>0</v>
      </c>
      <c r="BJ591" s="54">
        <f t="shared" si="128"/>
        <v>0</v>
      </c>
      <c r="BK591" s="54">
        <f t="shared" si="129"/>
        <v>0</v>
      </c>
      <c r="BL591" s="54">
        <f t="shared" ref="BL591:BL654" si="134">IF($AK591&gt;0,$AK591,)</f>
        <v>0</v>
      </c>
      <c r="BM591" s="54">
        <f t="shared" ref="BM591:BM654" si="135">IF($AL591&gt;0,$AL591,)</f>
        <v>0</v>
      </c>
      <c r="BN591" s="54" t="str">
        <f t="shared" ref="BN591:BN654" si="136">IF(BH591&gt;0,"taip","ne")</f>
        <v>ne</v>
      </c>
      <c r="BO591" s="54" t="str">
        <f t="shared" ref="BO591:BP654" si="137">IF(BI591&gt;0,"taip","ne")</f>
        <v>ne</v>
      </c>
      <c r="BP591" s="54" t="str">
        <f t="shared" si="137"/>
        <v>ne</v>
      </c>
      <c r="BQ591" s="54" t="str">
        <f t="shared" ref="BQ591:BQ654" si="138">IF(BL591&gt;0,"taip","ne")</f>
        <v>ne</v>
      </c>
      <c r="BR591" s="54" t="str">
        <f t="shared" ref="BR591:BR654" si="139">IF(BM591&gt;0,"taip","ne")</f>
        <v>ne</v>
      </c>
      <c r="BS591" s="54" t="str">
        <f t="shared" si="130"/>
        <v>ne</v>
      </c>
    </row>
    <row r="592" spans="2:71" x14ac:dyDescent="0.25">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5">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5">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5">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5">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5">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5">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5">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5">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5">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5">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5">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5">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5">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5">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5">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5">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5">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5">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5">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5">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5">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5">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5">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5">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5">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5">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5">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5">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5">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5">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5">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5">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5">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5">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5">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5">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5">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5">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5">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5">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5">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5">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5">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5">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5">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5">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5">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5">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5">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5">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5">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5">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5">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5">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5">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5">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5">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5">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5">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si="126"/>
        <v>0</v>
      </c>
      <c r="BH651" s="54">
        <f t="shared" si="133"/>
        <v>0</v>
      </c>
      <c r="BI651" s="54">
        <f t="shared" si="127"/>
        <v>0</v>
      </c>
      <c r="BJ651" s="54">
        <f t="shared" si="128"/>
        <v>0</v>
      </c>
      <c r="BK651" s="54">
        <f t="shared" si="129"/>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si="130"/>
        <v>ne</v>
      </c>
    </row>
    <row r="652" spans="2:71" x14ac:dyDescent="0.25">
      <c r="B652" s="54" t="e">
        <f>VLOOKUP(E652,'VPS1'!$J$10:$J$29,1,FALSE)</f>
        <v>#N/A</v>
      </c>
      <c r="C652" s="131" t="str">
        <f t="shared" si="131"/>
        <v/>
      </c>
      <c r="D652" s="132"/>
      <c r="E652" s="132"/>
      <c r="F652" s="55"/>
      <c r="G652" s="132"/>
      <c r="H652" s="132"/>
      <c r="I652" s="132"/>
      <c r="J652" s="132"/>
      <c r="K652" s="132"/>
      <c r="L652" s="133"/>
      <c r="M652" s="134"/>
      <c r="N652" s="132"/>
      <c r="O652" s="132"/>
      <c r="P652" s="134" t="str">
        <f t="shared" si="132"/>
        <v>nepildyti</v>
      </c>
      <c r="Q652" s="135" t="str">
        <f t="shared" si="132"/>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26"/>
        <v>0</v>
      </c>
      <c r="BH652" s="54">
        <f t="shared" si="133"/>
        <v>0</v>
      </c>
      <c r="BI652" s="54">
        <f t="shared" si="127"/>
        <v>0</v>
      </c>
      <c r="BJ652" s="54">
        <f t="shared" si="128"/>
        <v>0</v>
      </c>
      <c r="BK652" s="54">
        <f t="shared" si="129"/>
        <v>0</v>
      </c>
      <c r="BL652" s="54">
        <f t="shared" si="134"/>
        <v>0</v>
      </c>
      <c r="BM652" s="54">
        <f t="shared" si="135"/>
        <v>0</v>
      </c>
      <c r="BN652" s="54" t="str">
        <f t="shared" si="136"/>
        <v>ne</v>
      </c>
      <c r="BO652" s="54" t="str">
        <f t="shared" si="137"/>
        <v>ne</v>
      </c>
      <c r="BP652" s="54" t="str">
        <f t="shared" si="137"/>
        <v>ne</v>
      </c>
      <c r="BQ652" s="54" t="str">
        <f t="shared" si="138"/>
        <v>ne</v>
      </c>
      <c r="BR652" s="54" t="str">
        <f t="shared" si="139"/>
        <v>ne</v>
      </c>
      <c r="BS652" s="54" t="str">
        <f t="shared" si="130"/>
        <v>ne</v>
      </c>
    </row>
    <row r="653" spans="2:71" x14ac:dyDescent="0.25">
      <c r="B653" s="54" t="e">
        <f>VLOOKUP(E653,'VPS1'!$J$10:$J$29,1,FALSE)</f>
        <v>#N/A</v>
      </c>
      <c r="C653" s="131" t="str">
        <f t="shared" si="131"/>
        <v/>
      </c>
      <c r="D653" s="132"/>
      <c r="E653" s="132"/>
      <c r="F653" s="55"/>
      <c r="G653" s="132"/>
      <c r="H653" s="132"/>
      <c r="I653" s="132"/>
      <c r="J653" s="132"/>
      <c r="K653" s="132"/>
      <c r="L653" s="133"/>
      <c r="M653" s="134"/>
      <c r="N653" s="132"/>
      <c r="O653" s="132"/>
      <c r="P653" s="134" t="str">
        <f t="shared" si="132"/>
        <v>nepildyti</v>
      </c>
      <c r="Q653" s="135" t="str">
        <f t="shared" si="132"/>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26"/>
        <v>0</v>
      </c>
      <c r="BH653" s="54">
        <f t="shared" si="133"/>
        <v>0</v>
      </c>
      <c r="BI653" s="54">
        <f t="shared" si="127"/>
        <v>0</v>
      </c>
      <c r="BJ653" s="54">
        <f t="shared" si="128"/>
        <v>0</v>
      </c>
      <c r="BK653" s="54">
        <f t="shared" si="129"/>
        <v>0</v>
      </c>
      <c r="BL653" s="54">
        <f t="shared" si="134"/>
        <v>0</v>
      </c>
      <c r="BM653" s="54">
        <f t="shared" si="135"/>
        <v>0</v>
      </c>
      <c r="BN653" s="54" t="str">
        <f t="shared" si="136"/>
        <v>ne</v>
      </c>
      <c r="BO653" s="54" t="str">
        <f t="shared" si="137"/>
        <v>ne</v>
      </c>
      <c r="BP653" s="54" t="str">
        <f t="shared" si="137"/>
        <v>ne</v>
      </c>
      <c r="BQ653" s="54" t="str">
        <f t="shared" si="138"/>
        <v>ne</v>
      </c>
      <c r="BR653" s="54" t="str">
        <f t="shared" si="139"/>
        <v>ne</v>
      </c>
      <c r="BS653" s="54" t="str">
        <f t="shared" si="130"/>
        <v>ne</v>
      </c>
    </row>
    <row r="654" spans="2:71" x14ac:dyDescent="0.25">
      <c r="B654" s="54" t="e">
        <f>VLOOKUP(E654,'VPS1'!$J$10:$J$29,1,FALSE)</f>
        <v>#N/A</v>
      </c>
      <c r="C654" s="131" t="str">
        <f t="shared" si="131"/>
        <v/>
      </c>
      <c r="D654" s="132"/>
      <c r="E654" s="132"/>
      <c r="F654" s="55"/>
      <c r="G654" s="132"/>
      <c r="H654" s="132"/>
      <c r="I654" s="132"/>
      <c r="J654" s="132"/>
      <c r="K654" s="132"/>
      <c r="L654" s="133"/>
      <c r="M654" s="134"/>
      <c r="N654" s="132"/>
      <c r="O654" s="132"/>
      <c r="P654" s="134" t="str">
        <f t="shared" si="132"/>
        <v>nepildyti</v>
      </c>
      <c r="Q654" s="135" t="str">
        <f t="shared" si="132"/>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ref="BG654:BG717" si="140">IF($F654&gt;0,YEAR($F654),)</f>
        <v>0</v>
      </c>
      <c r="BH654" s="54">
        <f t="shared" si="133"/>
        <v>0</v>
      </c>
      <c r="BI654" s="54">
        <f t="shared" ref="BI654:BI717" si="141">IF($AH654&gt;0,YEAR($AH654),)</f>
        <v>0</v>
      </c>
      <c r="BJ654" s="54">
        <f t="shared" ref="BJ654:BJ717" si="142">IF($AI654&gt;0,YEAR($AI654),)</f>
        <v>0</v>
      </c>
      <c r="BK654" s="54">
        <f t="shared" ref="BK654:BK717" si="143">IF($AJ654&gt;0,YEAR($AJ654),)</f>
        <v>0</v>
      </c>
      <c r="BL654" s="54">
        <f t="shared" si="134"/>
        <v>0</v>
      </c>
      <c r="BM654" s="54">
        <f t="shared" si="135"/>
        <v>0</v>
      </c>
      <c r="BN654" s="54" t="str">
        <f t="shared" si="136"/>
        <v>ne</v>
      </c>
      <c r="BO654" s="54" t="str">
        <f t="shared" si="137"/>
        <v>ne</v>
      </c>
      <c r="BP654" s="54" t="str">
        <f t="shared" si="137"/>
        <v>ne</v>
      </c>
      <c r="BQ654" s="54" t="str">
        <f t="shared" si="138"/>
        <v>ne</v>
      </c>
      <c r="BR654" s="54" t="str">
        <f t="shared" si="139"/>
        <v>ne</v>
      </c>
      <c r="BS654" s="54" t="str">
        <f t="shared" ref="BS654:BS717" si="144">IF(BK654&gt;0,"taip","ne")</f>
        <v>ne</v>
      </c>
    </row>
    <row r="655" spans="2:71" x14ac:dyDescent="0.25">
      <c r="B655" s="54" t="e">
        <f>VLOOKUP(E655,'VPS1'!$J$10:$J$29,1,FALSE)</f>
        <v>#N/A</v>
      </c>
      <c r="C655" s="131" t="str">
        <f t="shared" ref="C655:C718" si="145">LEFT(E655,4)</f>
        <v/>
      </c>
      <c r="D655" s="132"/>
      <c r="E655" s="132"/>
      <c r="F655" s="55"/>
      <c r="G655" s="132"/>
      <c r="H655" s="132"/>
      <c r="I655" s="132"/>
      <c r="J655" s="132"/>
      <c r="K655" s="132"/>
      <c r="L655" s="133"/>
      <c r="M655" s="134"/>
      <c r="N655" s="132"/>
      <c r="O655" s="132"/>
      <c r="P655" s="134" t="str">
        <f t="shared" ref="P655:Q718" si="146">IF($N655="fizinis asmuo","užpildykite","nepildyti")</f>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ref="BH655:BH718" si="147">IF($AF655&gt;0,YEAR($AF655),)</f>
        <v>0</v>
      </c>
      <c r="BI655" s="54">
        <f t="shared" si="141"/>
        <v>0</v>
      </c>
      <c r="BJ655" s="54">
        <f t="shared" si="142"/>
        <v>0</v>
      </c>
      <c r="BK655" s="54">
        <f t="shared" si="143"/>
        <v>0</v>
      </c>
      <c r="BL655" s="54">
        <f t="shared" ref="BL655:BL718" si="148">IF($AK655&gt;0,$AK655,)</f>
        <v>0</v>
      </c>
      <c r="BM655" s="54">
        <f t="shared" ref="BM655:BM718" si="149">IF($AL655&gt;0,$AL655,)</f>
        <v>0</v>
      </c>
      <c r="BN655" s="54" t="str">
        <f t="shared" ref="BN655:BN718" si="150">IF(BH655&gt;0,"taip","ne")</f>
        <v>ne</v>
      </c>
      <c r="BO655" s="54" t="str">
        <f t="shared" ref="BO655:BP718" si="151">IF(BI655&gt;0,"taip","ne")</f>
        <v>ne</v>
      </c>
      <c r="BP655" s="54" t="str">
        <f t="shared" si="151"/>
        <v>ne</v>
      </c>
      <c r="BQ655" s="54" t="str">
        <f t="shared" ref="BQ655:BQ718" si="152">IF(BL655&gt;0,"taip","ne")</f>
        <v>ne</v>
      </c>
      <c r="BR655" s="54" t="str">
        <f t="shared" ref="BR655:BR718" si="153">IF(BM655&gt;0,"taip","ne")</f>
        <v>ne</v>
      </c>
      <c r="BS655" s="54" t="str">
        <f t="shared" si="144"/>
        <v>ne</v>
      </c>
    </row>
    <row r="656" spans="2:71" x14ac:dyDescent="0.25">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5">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5">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5">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5">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5">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5">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5">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5">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5">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5">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5">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5">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5">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5">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5">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5">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5">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5">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5">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5">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5">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5">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5">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5">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5">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5">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5">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5">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5">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5">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5">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5">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5">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5">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5">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5">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5">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5">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5">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5">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5">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5">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5">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5">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5">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5">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5">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5">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5">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5">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5">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5">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5">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5">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5">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5">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5">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5">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5">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si="140"/>
        <v>0</v>
      </c>
      <c r="BH715" s="54">
        <f t="shared" si="147"/>
        <v>0</v>
      </c>
      <c r="BI715" s="54">
        <f t="shared" si="141"/>
        <v>0</v>
      </c>
      <c r="BJ715" s="54">
        <f t="shared" si="142"/>
        <v>0</v>
      </c>
      <c r="BK715" s="54">
        <f t="shared" si="143"/>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si="144"/>
        <v>ne</v>
      </c>
    </row>
    <row r="716" spans="2:71" x14ac:dyDescent="0.25">
      <c r="B716" s="54" t="e">
        <f>VLOOKUP(E716,'VPS1'!$J$10:$J$29,1,FALSE)</f>
        <v>#N/A</v>
      </c>
      <c r="C716" s="131" t="str">
        <f t="shared" si="145"/>
        <v/>
      </c>
      <c r="D716" s="132"/>
      <c r="E716" s="132"/>
      <c r="F716" s="55"/>
      <c r="G716" s="132"/>
      <c r="H716" s="132"/>
      <c r="I716" s="132"/>
      <c r="J716" s="132"/>
      <c r="K716" s="132"/>
      <c r="L716" s="133"/>
      <c r="M716" s="134"/>
      <c r="N716" s="132"/>
      <c r="O716" s="132"/>
      <c r="P716" s="134" t="str">
        <f t="shared" si="146"/>
        <v>nepildyti</v>
      </c>
      <c r="Q716" s="135" t="str">
        <f t="shared" si="146"/>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40"/>
        <v>0</v>
      </c>
      <c r="BH716" s="54">
        <f t="shared" si="147"/>
        <v>0</v>
      </c>
      <c r="BI716" s="54">
        <f t="shared" si="141"/>
        <v>0</v>
      </c>
      <c r="BJ716" s="54">
        <f t="shared" si="142"/>
        <v>0</v>
      </c>
      <c r="BK716" s="54">
        <f t="shared" si="143"/>
        <v>0</v>
      </c>
      <c r="BL716" s="54">
        <f t="shared" si="148"/>
        <v>0</v>
      </c>
      <c r="BM716" s="54">
        <f t="shared" si="149"/>
        <v>0</v>
      </c>
      <c r="BN716" s="54" t="str">
        <f t="shared" si="150"/>
        <v>ne</v>
      </c>
      <c r="BO716" s="54" t="str">
        <f t="shared" si="151"/>
        <v>ne</v>
      </c>
      <c r="BP716" s="54" t="str">
        <f t="shared" si="151"/>
        <v>ne</v>
      </c>
      <c r="BQ716" s="54" t="str">
        <f t="shared" si="152"/>
        <v>ne</v>
      </c>
      <c r="BR716" s="54" t="str">
        <f t="shared" si="153"/>
        <v>ne</v>
      </c>
      <c r="BS716" s="54" t="str">
        <f t="shared" si="144"/>
        <v>ne</v>
      </c>
    </row>
    <row r="717" spans="2:71" x14ac:dyDescent="0.25">
      <c r="B717" s="54" t="e">
        <f>VLOOKUP(E717,'VPS1'!$J$10:$J$29,1,FALSE)</f>
        <v>#N/A</v>
      </c>
      <c r="C717" s="131" t="str">
        <f t="shared" si="145"/>
        <v/>
      </c>
      <c r="D717" s="132"/>
      <c r="E717" s="132"/>
      <c r="F717" s="55"/>
      <c r="G717" s="132"/>
      <c r="H717" s="132"/>
      <c r="I717" s="132"/>
      <c r="J717" s="132"/>
      <c r="K717" s="132"/>
      <c r="L717" s="133"/>
      <c r="M717" s="134"/>
      <c r="N717" s="132"/>
      <c r="O717" s="132"/>
      <c r="P717" s="134" t="str">
        <f t="shared" si="146"/>
        <v>nepildyti</v>
      </c>
      <c r="Q717" s="135" t="str">
        <f t="shared" si="146"/>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40"/>
        <v>0</v>
      </c>
      <c r="BH717" s="54">
        <f t="shared" si="147"/>
        <v>0</v>
      </c>
      <c r="BI717" s="54">
        <f t="shared" si="141"/>
        <v>0</v>
      </c>
      <c r="BJ717" s="54">
        <f t="shared" si="142"/>
        <v>0</v>
      </c>
      <c r="BK717" s="54">
        <f t="shared" si="143"/>
        <v>0</v>
      </c>
      <c r="BL717" s="54">
        <f t="shared" si="148"/>
        <v>0</v>
      </c>
      <c r="BM717" s="54">
        <f t="shared" si="149"/>
        <v>0</v>
      </c>
      <c r="BN717" s="54" t="str">
        <f t="shared" si="150"/>
        <v>ne</v>
      </c>
      <c r="BO717" s="54" t="str">
        <f t="shared" si="151"/>
        <v>ne</v>
      </c>
      <c r="BP717" s="54" t="str">
        <f t="shared" si="151"/>
        <v>ne</v>
      </c>
      <c r="BQ717" s="54" t="str">
        <f t="shared" si="152"/>
        <v>ne</v>
      </c>
      <c r="BR717" s="54" t="str">
        <f t="shared" si="153"/>
        <v>ne</v>
      </c>
      <c r="BS717" s="54" t="str">
        <f t="shared" si="144"/>
        <v>ne</v>
      </c>
    </row>
    <row r="718" spans="2:71" x14ac:dyDescent="0.25">
      <c r="B718" s="54" t="e">
        <f>VLOOKUP(E718,'VPS1'!$J$10:$J$29,1,FALSE)</f>
        <v>#N/A</v>
      </c>
      <c r="C718" s="131" t="str">
        <f t="shared" si="145"/>
        <v/>
      </c>
      <c r="D718" s="132"/>
      <c r="E718" s="132"/>
      <c r="F718" s="55"/>
      <c r="G718" s="132"/>
      <c r="H718" s="132"/>
      <c r="I718" s="132"/>
      <c r="J718" s="132"/>
      <c r="K718" s="132"/>
      <c r="L718" s="133"/>
      <c r="M718" s="134"/>
      <c r="N718" s="132"/>
      <c r="O718" s="132"/>
      <c r="P718" s="134" t="str">
        <f t="shared" si="146"/>
        <v>nepildyti</v>
      </c>
      <c r="Q718" s="135" t="str">
        <f t="shared" si="146"/>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ref="BG718:BG781" si="154">IF($F718&gt;0,YEAR($F718),)</f>
        <v>0</v>
      </c>
      <c r="BH718" s="54">
        <f t="shared" si="147"/>
        <v>0</v>
      </c>
      <c r="BI718" s="54">
        <f t="shared" ref="BI718:BI781" si="155">IF($AH718&gt;0,YEAR($AH718),)</f>
        <v>0</v>
      </c>
      <c r="BJ718" s="54">
        <f t="shared" ref="BJ718:BJ781" si="156">IF($AI718&gt;0,YEAR($AI718),)</f>
        <v>0</v>
      </c>
      <c r="BK718" s="54">
        <f t="shared" ref="BK718:BK781" si="157">IF($AJ718&gt;0,YEAR($AJ718),)</f>
        <v>0</v>
      </c>
      <c r="BL718" s="54">
        <f t="shared" si="148"/>
        <v>0</v>
      </c>
      <c r="BM718" s="54">
        <f t="shared" si="149"/>
        <v>0</v>
      </c>
      <c r="BN718" s="54" t="str">
        <f t="shared" si="150"/>
        <v>ne</v>
      </c>
      <c r="BO718" s="54" t="str">
        <f t="shared" si="151"/>
        <v>ne</v>
      </c>
      <c r="BP718" s="54" t="str">
        <f t="shared" si="151"/>
        <v>ne</v>
      </c>
      <c r="BQ718" s="54" t="str">
        <f t="shared" si="152"/>
        <v>ne</v>
      </c>
      <c r="BR718" s="54" t="str">
        <f t="shared" si="153"/>
        <v>ne</v>
      </c>
      <c r="BS718" s="54" t="str">
        <f t="shared" ref="BS718:BS781" si="158">IF(BK718&gt;0,"taip","ne")</f>
        <v>ne</v>
      </c>
    </row>
    <row r="719" spans="2:71" x14ac:dyDescent="0.25">
      <c r="B719" s="54" t="e">
        <f>VLOOKUP(E719,'VPS1'!$J$10:$J$29,1,FALSE)</f>
        <v>#N/A</v>
      </c>
      <c r="C719" s="131" t="str">
        <f t="shared" ref="C719:C782" si="159">LEFT(E719,4)</f>
        <v/>
      </c>
      <c r="D719" s="132"/>
      <c r="E719" s="132"/>
      <c r="F719" s="55"/>
      <c r="G719" s="132"/>
      <c r="H719" s="132"/>
      <c r="I719" s="132"/>
      <c r="J719" s="132"/>
      <c r="K719" s="132"/>
      <c r="L719" s="133"/>
      <c r="M719" s="134"/>
      <c r="N719" s="132"/>
      <c r="O719" s="132"/>
      <c r="P719" s="134" t="str">
        <f t="shared" ref="P719:Q782" si="160">IF($N719="fizinis asmuo","užpildykite","nepildyti")</f>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ref="BH719:BH782" si="161">IF($AF719&gt;0,YEAR($AF719),)</f>
        <v>0</v>
      </c>
      <c r="BI719" s="54">
        <f t="shared" si="155"/>
        <v>0</v>
      </c>
      <c r="BJ719" s="54">
        <f t="shared" si="156"/>
        <v>0</v>
      </c>
      <c r="BK719" s="54">
        <f t="shared" si="157"/>
        <v>0</v>
      </c>
      <c r="BL719" s="54">
        <f t="shared" ref="BL719:BL782" si="162">IF($AK719&gt;0,$AK719,)</f>
        <v>0</v>
      </c>
      <c r="BM719" s="54">
        <f t="shared" ref="BM719:BM782" si="163">IF($AL719&gt;0,$AL719,)</f>
        <v>0</v>
      </c>
      <c r="BN719" s="54" t="str">
        <f t="shared" ref="BN719:BN782" si="164">IF(BH719&gt;0,"taip","ne")</f>
        <v>ne</v>
      </c>
      <c r="BO719" s="54" t="str">
        <f t="shared" ref="BO719:BP782" si="165">IF(BI719&gt;0,"taip","ne")</f>
        <v>ne</v>
      </c>
      <c r="BP719" s="54" t="str">
        <f t="shared" si="165"/>
        <v>ne</v>
      </c>
      <c r="BQ719" s="54" t="str">
        <f t="shared" ref="BQ719:BQ782" si="166">IF(BL719&gt;0,"taip","ne")</f>
        <v>ne</v>
      </c>
      <c r="BR719" s="54" t="str">
        <f t="shared" ref="BR719:BR782" si="167">IF(BM719&gt;0,"taip","ne")</f>
        <v>ne</v>
      </c>
      <c r="BS719" s="54" t="str">
        <f t="shared" si="158"/>
        <v>ne</v>
      </c>
    </row>
    <row r="720" spans="2:71" x14ac:dyDescent="0.25">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5">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5">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5">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5">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5">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5">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5">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5">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5">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5">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5">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5">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5">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5">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5">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5">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5">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5">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5">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5">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5">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5">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5">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5">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5">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5">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5">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5">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5">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5">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5">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5">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5">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5">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5">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5">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5">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5">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5">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5">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5">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5">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5">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5">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5">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5">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5">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5">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5">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5">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5">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5">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5">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5">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5">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5">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5">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5">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5">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si="154"/>
        <v>0</v>
      </c>
      <c r="BH779" s="54">
        <f t="shared" si="161"/>
        <v>0</v>
      </c>
      <c r="BI779" s="54">
        <f t="shared" si="155"/>
        <v>0</v>
      </c>
      <c r="BJ779" s="54">
        <f t="shared" si="156"/>
        <v>0</v>
      </c>
      <c r="BK779" s="54">
        <f t="shared" si="157"/>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si="158"/>
        <v>ne</v>
      </c>
    </row>
    <row r="780" spans="2:71" x14ac:dyDescent="0.25">
      <c r="B780" s="54" t="e">
        <f>VLOOKUP(E780,'VPS1'!$J$10:$J$29,1,FALSE)</f>
        <v>#N/A</v>
      </c>
      <c r="C780" s="131" t="str">
        <f t="shared" si="159"/>
        <v/>
      </c>
      <c r="D780" s="132"/>
      <c r="E780" s="132"/>
      <c r="F780" s="55"/>
      <c r="G780" s="132"/>
      <c r="H780" s="132"/>
      <c r="I780" s="132"/>
      <c r="J780" s="132"/>
      <c r="K780" s="132"/>
      <c r="L780" s="133"/>
      <c r="M780" s="134"/>
      <c r="N780" s="132"/>
      <c r="O780" s="132"/>
      <c r="P780" s="134" t="str">
        <f t="shared" si="160"/>
        <v>nepildyti</v>
      </c>
      <c r="Q780" s="135" t="str">
        <f t="shared" si="160"/>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54"/>
        <v>0</v>
      </c>
      <c r="BH780" s="54">
        <f t="shared" si="161"/>
        <v>0</v>
      </c>
      <c r="BI780" s="54">
        <f t="shared" si="155"/>
        <v>0</v>
      </c>
      <c r="BJ780" s="54">
        <f t="shared" si="156"/>
        <v>0</v>
      </c>
      <c r="BK780" s="54">
        <f t="shared" si="157"/>
        <v>0</v>
      </c>
      <c r="BL780" s="54">
        <f t="shared" si="162"/>
        <v>0</v>
      </c>
      <c r="BM780" s="54">
        <f t="shared" si="163"/>
        <v>0</v>
      </c>
      <c r="BN780" s="54" t="str">
        <f t="shared" si="164"/>
        <v>ne</v>
      </c>
      <c r="BO780" s="54" t="str">
        <f t="shared" si="165"/>
        <v>ne</v>
      </c>
      <c r="BP780" s="54" t="str">
        <f t="shared" si="165"/>
        <v>ne</v>
      </c>
      <c r="BQ780" s="54" t="str">
        <f t="shared" si="166"/>
        <v>ne</v>
      </c>
      <c r="BR780" s="54" t="str">
        <f t="shared" si="167"/>
        <v>ne</v>
      </c>
      <c r="BS780" s="54" t="str">
        <f t="shared" si="158"/>
        <v>ne</v>
      </c>
    </row>
    <row r="781" spans="2:71" x14ac:dyDescent="0.25">
      <c r="B781" s="54" t="e">
        <f>VLOOKUP(E781,'VPS1'!$J$10:$J$29,1,FALSE)</f>
        <v>#N/A</v>
      </c>
      <c r="C781" s="131" t="str">
        <f t="shared" si="159"/>
        <v/>
      </c>
      <c r="D781" s="132"/>
      <c r="E781" s="132"/>
      <c r="F781" s="55"/>
      <c r="G781" s="132"/>
      <c r="H781" s="132"/>
      <c r="I781" s="132"/>
      <c r="J781" s="132"/>
      <c r="K781" s="132"/>
      <c r="L781" s="133"/>
      <c r="M781" s="134"/>
      <c r="N781" s="132"/>
      <c r="O781" s="132"/>
      <c r="P781" s="134" t="str">
        <f t="shared" si="160"/>
        <v>nepildyti</v>
      </c>
      <c r="Q781" s="135" t="str">
        <f t="shared" si="160"/>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54"/>
        <v>0</v>
      </c>
      <c r="BH781" s="54">
        <f t="shared" si="161"/>
        <v>0</v>
      </c>
      <c r="BI781" s="54">
        <f t="shared" si="155"/>
        <v>0</v>
      </c>
      <c r="BJ781" s="54">
        <f t="shared" si="156"/>
        <v>0</v>
      </c>
      <c r="BK781" s="54">
        <f t="shared" si="157"/>
        <v>0</v>
      </c>
      <c r="BL781" s="54">
        <f t="shared" si="162"/>
        <v>0</v>
      </c>
      <c r="BM781" s="54">
        <f t="shared" si="163"/>
        <v>0</v>
      </c>
      <c r="BN781" s="54" t="str">
        <f t="shared" si="164"/>
        <v>ne</v>
      </c>
      <c r="BO781" s="54" t="str">
        <f t="shared" si="165"/>
        <v>ne</v>
      </c>
      <c r="BP781" s="54" t="str">
        <f t="shared" si="165"/>
        <v>ne</v>
      </c>
      <c r="BQ781" s="54" t="str">
        <f t="shared" si="166"/>
        <v>ne</v>
      </c>
      <c r="BR781" s="54" t="str">
        <f t="shared" si="167"/>
        <v>ne</v>
      </c>
      <c r="BS781" s="54" t="str">
        <f t="shared" si="158"/>
        <v>ne</v>
      </c>
    </row>
    <row r="782" spans="2:71" x14ac:dyDescent="0.25">
      <c r="B782" s="54" t="e">
        <f>VLOOKUP(E782,'VPS1'!$J$10:$J$29,1,FALSE)</f>
        <v>#N/A</v>
      </c>
      <c r="C782" s="131" t="str">
        <f t="shared" si="159"/>
        <v/>
      </c>
      <c r="D782" s="132"/>
      <c r="E782" s="132"/>
      <c r="F782" s="55"/>
      <c r="G782" s="132"/>
      <c r="H782" s="132"/>
      <c r="I782" s="132"/>
      <c r="J782" s="132"/>
      <c r="K782" s="132"/>
      <c r="L782" s="133"/>
      <c r="M782" s="134"/>
      <c r="N782" s="132"/>
      <c r="O782" s="132"/>
      <c r="P782" s="134" t="str">
        <f t="shared" si="160"/>
        <v>nepildyti</v>
      </c>
      <c r="Q782" s="135" t="str">
        <f t="shared" si="160"/>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ref="BG782:BG845" si="168">IF($F782&gt;0,YEAR($F782),)</f>
        <v>0</v>
      </c>
      <c r="BH782" s="54">
        <f t="shared" si="161"/>
        <v>0</v>
      </c>
      <c r="BI782" s="54">
        <f t="shared" ref="BI782:BI845" si="169">IF($AH782&gt;0,YEAR($AH782),)</f>
        <v>0</v>
      </c>
      <c r="BJ782" s="54">
        <f t="shared" ref="BJ782:BJ845" si="170">IF($AI782&gt;0,YEAR($AI782),)</f>
        <v>0</v>
      </c>
      <c r="BK782" s="54">
        <f t="shared" ref="BK782:BK845" si="171">IF($AJ782&gt;0,YEAR($AJ782),)</f>
        <v>0</v>
      </c>
      <c r="BL782" s="54">
        <f t="shared" si="162"/>
        <v>0</v>
      </c>
      <c r="BM782" s="54">
        <f t="shared" si="163"/>
        <v>0</v>
      </c>
      <c r="BN782" s="54" t="str">
        <f t="shared" si="164"/>
        <v>ne</v>
      </c>
      <c r="BO782" s="54" t="str">
        <f t="shared" si="165"/>
        <v>ne</v>
      </c>
      <c r="BP782" s="54" t="str">
        <f t="shared" si="165"/>
        <v>ne</v>
      </c>
      <c r="BQ782" s="54" t="str">
        <f t="shared" si="166"/>
        <v>ne</v>
      </c>
      <c r="BR782" s="54" t="str">
        <f t="shared" si="167"/>
        <v>ne</v>
      </c>
      <c r="BS782" s="54" t="str">
        <f t="shared" ref="BS782:BS845" si="172">IF(BK782&gt;0,"taip","ne")</f>
        <v>ne</v>
      </c>
    </row>
    <row r="783" spans="2:71" x14ac:dyDescent="0.25">
      <c r="B783" s="54" t="e">
        <f>VLOOKUP(E783,'VPS1'!$J$10:$J$29,1,FALSE)</f>
        <v>#N/A</v>
      </c>
      <c r="C783" s="131" t="str">
        <f t="shared" ref="C783:C846" si="173">LEFT(E783,4)</f>
        <v/>
      </c>
      <c r="D783" s="132"/>
      <c r="E783" s="132"/>
      <c r="F783" s="55"/>
      <c r="G783" s="132"/>
      <c r="H783" s="132"/>
      <c r="I783" s="132"/>
      <c r="J783" s="132"/>
      <c r="K783" s="132"/>
      <c r="L783" s="133"/>
      <c r="M783" s="134"/>
      <c r="N783" s="132"/>
      <c r="O783" s="132"/>
      <c r="P783" s="134" t="str">
        <f t="shared" ref="P783:Q846" si="174">IF($N783="fizinis asmuo","užpildykite","nepildyti")</f>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ref="BH783:BH846" si="175">IF($AF783&gt;0,YEAR($AF783),)</f>
        <v>0</v>
      </c>
      <c r="BI783" s="54">
        <f t="shared" si="169"/>
        <v>0</v>
      </c>
      <c r="BJ783" s="54">
        <f t="shared" si="170"/>
        <v>0</v>
      </c>
      <c r="BK783" s="54">
        <f t="shared" si="171"/>
        <v>0</v>
      </c>
      <c r="BL783" s="54">
        <f t="shared" ref="BL783:BL846" si="176">IF($AK783&gt;0,$AK783,)</f>
        <v>0</v>
      </c>
      <c r="BM783" s="54">
        <f t="shared" ref="BM783:BM846" si="177">IF($AL783&gt;0,$AL783,)</f>
        <v>0</v>
      </c>
      <c r="BN783" s="54" t="str">
        <f t="shared" ref="BN783:BN846" si="178">IF(BH783&gt;0,"taip","ne")</f>
        <v>ne</v>
      </c>
      <c r="BO783" s="54" t="str">
        <f t="shared" ref="BO783:BP846" si="179">IF(BI783&gt;0,"taip","ne")</f>
        <v>ne</v>
      </c>
      <c r="BP783" s="54" t="str">
        <f t="shared" si="179"/>
        <v>ne</v>
      </c>
      <c r="BQ783" s="54" t="str">
        <f t="shared" ref="BQ783:BQ846" si="180">IF(BL783&gt;0,"taip","ne")</f>
        <v>ne</v>
      </c>
      <c r="BR783" s="54" t="str">
        <f t="shared" ref="BR783:BR846" si="181">IF(BM783&gt;0,"taip","ne")</f>
        <v>ne</v>
      </c>
      <c r="BS783" s="54" t="str">
        <f t="shared" si="172"/>
        <v>ne</v>
      </c>
    </row>
    <row r="784" spans="2:71" x14ac:dyDescent="0.25">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5">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5">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5">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5">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5">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5">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5">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5">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5">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5">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5">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5">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5">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5">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5">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5">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5">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5">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5">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5">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5">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5">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5">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5">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5">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5">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5">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5">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5">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5">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5">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5">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5">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5">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5">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5">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5">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5">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5">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5">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5">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5">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5">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5">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5">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5">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5">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5">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5">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5">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5">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5">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5">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5">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5">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5">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5">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5">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5">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si="168"/>
        <v>0</v>
      </c>
      <c r="BH843" s="54">
        <f t="shared" si="175"/>
        <v>0</v>
      </c>
      <c r="BI843" s="54">
        <f t="shared" si="169"/>
        <v>0</v>
      </c>
      <c r="BJ843" s="54">
        <f t="shared" si="170"/>
        <v>0</v>
      </c>
      <c r="BK843" s="54">
        <f t="shared" si="171"/>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si="172"/>
        <v>ne</v>
      </c>
    </row>
    <row r="844" spans="2:71" x14ac:dyDescent="0.25">
      <c r="B844" s="54" t="e">
        <f>VLOOKUP(E844,'VPS1'!$J$10:$J$29,1,FALSE)</f>
        <v>#N/A</v>
      </c>
      <c r="C844" s="131" t="str">
        <f t="shared" si="173"/>
        <v/>
      </c>
      <c r="D844" s="132"/>
      <c r="E844" s="132"/>
      <c r="F844" s="55"/>
      <c r="G844" s="132"/>
      <c r="H844" s="132"/>
      <c r="I844" s="132"/>
      <c r="J844" s="132"/>
      <c r="K844" s="132"/>
      <c r="L844" s="133"/>
      <c r="M844" s="134"/>
      <c r="N844" s="132"/>
      <c r="O844" s="132"/>
      <c r="P844" s="134" t="str">
        <f t="shared" si="174"/>
        <v>nepildyti</v>
      </c>
      <c r="Q844" s="135" t="str">
        <f t="shared" si="174"/>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68"/>
        <v>0</v>
      </c>
      <c r="BH844" s="54">
        <f t="shared" si="175"/>
        <v>0</v>
      </c>
      <c r="BI844" s="54">
        <f t="shared" si="169"/>
        <v>0</v>
      </c>
      <c r="BJ844" s="54">
        <f t="shared" si="170"/>
        <v>0</v>
      </c>
      <c r="BK844" s="54">
        <f t="shared" si="171"/>
        <v>0</v>
      </c>
      <c r="BL844" s="54">
        <f t="shared" si="176"/>
        <v>0</v>
      </c>
      <c r="BM844" s="54">
        <f t="shared" si="177"/>
        <v>0</v>
      </c>
      <c r="BN844" s="54" t="str">
        <f t="shared" si="178"/>
        <v>ne</v>
      </c>
      <c r="BO844" s="54" t="str">
        <f t="shared" si="179"/>
        <v>ne</v>
      </c>
      <c r="BP844" s="54" t="str">
        <f t="shared" si="179"/>
        <v>ne</v>
      </c>
      <c r="BQ844" s="54" t="str">
        <f t="shared" si="180"/>
        <v>ne</v>
      </c>
      <c r="BR844" s="54" t="str">
        <f t="shared" si="181"/>
        <v>ne</v>
      </c>
      <c r="BS844" s="54" t="str">
        <f t="shared" si="172"/>
        <v>ne</v>
      </c>
    </row>
    <row r="845" spans="2:71" x14ac:dyDescent="0.25">
      <c r="B845" s="54" t="e">
        <f>VLOOKUP(E845,'VPS1'!$J$10:$J$29,1,FALSE)</f>
        <v>#N/A</v>
      </c>
      <c r="C845" s="131" t="str">
        <f t="shared" si="173"/>
        <v/>
      </c>
      <c r="D845" s="132"/>
      <c r="E845" s="132"/>
      <c r="F845" s="55"/>
      <c r="G845" s="132"/>
      <c r="H845" s="132"/>
      <c r="I845" s="132"/>
      <c r="J845" s="132"/>
      <c r="K845" s="132"/>
      <c r="L845" s="133"/>
      <c r="M845" s="134"/>
      <c r="N845" s="132"/>
      <c r="O845" s="132"/>
      <c r="P845" s="134" t="str">
        <f t="shared" si="174"/>
        <v>nepildyti</v>
      </c>
      <c r="Q845" s="135" t="str">
        <f t="shared" si="174"/>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68"/>
        <v>0</v>
      </c>
      <c r="BH845" s="54">
        <f t="shared" si="175"/>
        <v>0</v>
      </c>
      <c r="BI845" s="54">
        <f t="shared" si="169"/>
        <v>0</v>
      </c>
      <c r="BJ845" s="54">
        <f t="shared" si="170"/>
        <v>0</v>
      </c>
      <c r="BK845" s="54">
        <f t="shared" si="171"/>
        <v>0</v>
      </c>
      <c r="BL845" s="54">
        <f t="shared" si="176"/>
        <v>0</v>
      </c>
      <c r="BM845" s="54">
        <f t="shared" si="177"/>
        <v>0</v>
      </c>
      <c r="BN845" s="54" t="str">
        <f t="shared" si="178"/>
        <v>ne</v>
      </c>
      <c r="BO845" s="54" t="str">
        <f t="shared" si="179"/>
        <v>ne</v>
      </c>
      <c r="BP845" s="54" t="str">
        <f t="shared" si="179"/>
        <v>ne</v>
      </c>
      <c r="BQ845" s="54" t="str">
        <f t="shared" si="180"/>
        <v>ne</v>
      </c>
      <c r="BR845" s="54" t="str">
        <f t="shared" si="181"/>
        <v>ne</v>
      </c>
      <c r="BS845" s="54" t="str">
        <f t="shared" si="172"/>
        <v>ne</v>
      </c>
    </row>
    <row r="846" spans="2:71" x14ac:dyDescent="0.25">
      <c r="B846" s="54" t="e">
        <f>VLOOKUP(E846,'VPS1'!$J$10:$J$29,1,FALSE)</f>
        <v>#N/A</v>
      </c>
      <c r="C846" s="131" t="str">
        <f t="shared" si="173"/>
        <v/>
      </c>
      <c r="D846" s="132"/>
      <c r="E846" s="132"/>
      <c r="F846" s="55"/>
      <c r="G846" s="132"/>
      <c r="H846" s="132"/>
      <c r="I846" s="132"/>
      <c r="J846" s="132"/>
      <c r="K846" s="132"/>
      <c r="L846" s="133"/>
      <c r="M846" s="134"/>
      <c r="N846" s="132"/>
      <c r="O846" s="132"/>
      <c r="P846" s="134" t="str">
        <f t="shared" si="174"/>
        <v>nepildyti</v>
      </c>
      <c r="Q846" s="135" t="str">
        <f t="shared" si="174"/>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ref="BG846:BG909" si="182">IF($F846&gt;0,YEAR($F846),)</f>
        <v>0</v>
      </c>
      <c r="BH846" s="54">
        <f t="shared" si="175"/>
        <v>0</v>
      </c>
      <c r="BI846" s="54">
        <f t="shared" ref="BI846:BI909" si="183">IF($AH846&gt;0,YEAR($AH846),)</f>
        <v>0</v>
      </c>
      <c r="BJ846" s="54">
        <f t="shared" ref="BJ846:BJ909" si="184">IF($AI846&gt;0,YEAR($AI846),)</f>
        <v>0</v>
      </c>
      <c r="BK846" s="54">
        <f t="shared" ref="BK846:BK909" si="185">IF($AJ846&gt;0,YEAR($AJ846),)</f>
        <v>0</v>
      </c>
      <c r="BL846" s="54">
        <f t="shared" si="176"/>
        <v>0</v>
      </c>
      <c r="BM846" s="54">
        <f t="shared" si="177"/>
        <v>0</v>
      </c>
      <c r="BN846" s="54" t="str">
        <f t="shared" si="178"/>
        <v>ne</v>
      </c>
      <c r="BO846" s="54" t="str">
        <f t="shared" si="179"/>
        <v>ne</v>
      </c>
      <c r="BP846" s="54" t="str">
        <f t="shared" si="179"/>
        <v>ne</v>
      </c>
      <c r="BQ846" s="54" t="str">
        <f t="shared" si="180"/>
        <v>ne</v>
      </c>
      <c r="BR846" s="54" t="str">
        <f t="shared" si="181"/>
        <v>ne</v>
      </c>
      <c r="BS846" s="54" t="str">
        <f t="shared" ref="BS846:BS909" si="186">IF(BK846&gt;0,"taip","ne")</f>
        <v>ne</v>
      </c>
    </row>
    <row r="847" spans="2:71" x14ac:dyDescent="0.25">
      <c r="B847" s="54" t="e">
        <f>VLOOKUP(E847,'VPS1'!$J$10:$J$29,1,FALSE)</f>
        <v>#N/A</v>
      </c>
      <c r="C847" s="131" t="str">
        <f t="shared" ref="C847:C910" si="187">LEFT(E847,4)</f>
        <v/>
      </c>
      <c r="D847" s="132"/>
      <c r="E847" s="132"/>
      <c r="F847" s="55"/>
      <c r="G847" s="132"/>
      <c r="H847" s="132"/>
      <c r="I847" s="132"/>
      <c r="J847" s="132"/>
      <c r="K847" s="132"/>
      <c r="L847" s="133"/>
      <c r="M847" s="134"/>
      <c r="N847" s="132"/>
      <c r="O847" s="132"/>
      <c r="P847" s="134" t="str">
        <f t="shared" ref="P847:Q910" si="188">IF($N847="fizinis asmuo","užpildykite","nepildyti")</f>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ref="BH847:BH910" si="189">IF($AF847&gt;0,YEAR($AF847),)</f>
        <v>0</v>
      </c>
      <c r="BI847" s="54">
        <f t="shared" si="183"/>
        <v>0</v>
      </c>
      <c r="BJ847" s="54">
        <f t="shared" si="184"/>
        <v>0</v>
      </c>
      <c r="BK847" s="54">
        <f t="shared" si="185"/>
        <v>0</v>
      </c>
      <c r="BL847" s="54">
        <f t="shared" ref="BL847:BL910" si="190">IF($AK847&gt;0,$AK847,)</f>
        <v>0</v>
      </c>
      <c r="BM847" s="54">
        <f t="shared" ref="BM847:BM910" si="191">IF($AL847&gt;0,$AL847,)</f>
        <v>0</v>
      </c>
      <c r="BN847" s="54" t="str">
        <f t="shared" ref="BN847:BN910" si="192">IF(BH847&gt;0,"taip","ne")</f>
        <v>ne</v>
      </c>
      <c r="BO847" s="54" t="str">
        <f t="shared" ref="BO847:BP910" si="193">IF(BI847&gt;0,"taip","ne")</f>
        <v>ne</v>
      </c>
      <c r="BP847" s="54" t="str">
        <f t="shared" si="193"/>
        <v>ne</v>
      </c>
      <c r="BQ847" s="54" t="str">
        <f t="shared" ref="BQ847:BQ910" si="194">IF(BL847&gt;0,"taip","ne")</f>
        <v>ne</v>
      </c>
      <c r="BR847" s="54" t="str">
        <f t="shared" ref="BR847:BR910" si="195">IF(BM847&gt;0,"taip","ne")</f>
        <v>ne</v>
      </c>
      <c r="BS847" s="54" t="str">
        <f t="shared" si="186"/>
        <v>ne</v>
      </c>
    </row>
    <row r="848" spans="2:71" x14ac:dyDescent="0.25">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5">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5">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5">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5">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5">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5">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5">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5">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5">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5">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5">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5">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5">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5">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5">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5">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5">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5">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5">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5">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5">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5">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5">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5">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5">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5">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5">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5">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5">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5">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5">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5">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5">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5">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5">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5">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5">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5">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5">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5">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5">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5">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5">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5">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5">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5">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5">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5">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5">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5">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5">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5">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5">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5">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5">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5">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5">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5">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5">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si="182"/>
        <v>0</v>
      </c>
      <c r="BH907" s="54">
        <f t="shared" si="189"/>
        <v>0</v>
      </c>
      <c r="BI907" s="54">
        <f t="shared" si="183"/>
        <v>0</v>
      </c>
      <c r="BJ907" s="54">
        <f t="shared" si="184"/>
        <v>0</v>
      </c>
      <c r="BK907" s="54">
        <f t="shared" si="185"/>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si="186"/>
        <v>ne</v>
      </c>
    </row>
    <row r="908" spans="2:71" x14ac:dyDescent="0.25">
      <c r="B908" s="54" t="e">
        <f>VLOOKUP(E908,'VPS1'!$J$10:$J$29,1,FALSE)</f>
        <v>#N/A</v>
      </c>
      <c r="C908" s="131" t="str">
        <f t="shared" si="187"/>
        <v/>
      </c>
      <c r="D908" s="132"/>
      <c r="E908" s="132"/>
      <c r="F908" s="55"/>
      <c r="G908" s="132"/>
      <c r="H908" s="132"/>
      <c r="I908" s="132"/>
      <c r="J908" s="132"/>
      <c r="K908" s="132"/>
      <c r="L908" s="133"/>
      <c r="M908" s="134"/>
      <c r="N908" s="132"/>
      <c r="O908" s="132"/>
      <c r="P908" s="134" t="str">
        <f t="shared" si="188"/>
        <v>nepildyti</v>
      </c>
      <c r="Q908" s="135" t="str">
        <f t="shared" si="188"/>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82"/>
        <v>0</v>
      </c>
      <c r="BH908" s="54">
        <f t="shared" si="189"/>
        <v>0</v>
      </c>
      <c r="BI908" s="54">
        <f t="shared" si="183"/>
        <v>0</v>
      </c>
      <c r="BJ908" s="54">
        <f t="shared" si="184"/>
        <v>0</v>
      </c>
      <c r="BK908" s="54">
        <f t="shared" si="185"/>
        <v>0</v>
      </c>
      <c r="BL908" s="54">
        <f t="shared" si="190"/>
        <v>0</v>
      </c>
      <c r="BM908" s="54">
        <f t="shared" si="191"/>
        <v>0</v>
      </c>
      <c r="BN908" s="54" t="str">
        <f t="shared" si="192"/>
        <v>ne</v>
      </c>
      <c r="BO908" s="54" t="str">
        <f t="shared" si="193"/>
        <v>ne</v>
      </c>
      <c r="BP908" s="54" t="str">
        <f t="shared" si="193"/>
        <v>ne</v>
      </c>
      <c r="BQ908" s="54" t="str">
        <f t="shared" si="194"/>
        <v>ne</v>
      </c>
      <c r="BR908" s="54" t="str">
        <f t="shared" si="195"/>
        <v>ne</v>
      </c>
      <c r="BS908" s="54" t="str">
        <f t="shared" si="186"/>
        <v>ne</v>
      </c>
    </row>
    <row r="909" spans="2:71" x14ac:dyDescent="0.25">
      <c r="B909" s="54" t="e">
        <f>VLOOKUP(E909,'VPS1'!$J$10:$J$29,1,FALSE)</f>
        <v>#N/A</v>
      </c>
      <c r="C909" s="131" t="str">
        <f t="shared" si="187"/>
        <v/>
      </c>
      <c r="D909" s="132"/>
      <c r="E909" s="132"/>
      <c r="F909" s="55"/>
      <c r="G909" s="132"/>
      <c r="H909" s="132"/>
      <c r="I909" s="132"/>
      <c r="J909" s="132"/>
      <c r="K909" s="132"/>
      <c r="L909" s="133"/>
      <c r="M909" s="134"/>
      <c r="N909" s="132"/>
      <c r="O909" s="132"/>
      <c r="P909" s="134" t="str">
        <f t="shared" si="188"/>
        <v>nepildyti</v>
      </c>
      <c r="Q909" s="135" t="str">
        <f t="shared" si="188"/>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82"/>
        <v>0</v>
      </c>
      <c r="BH909" s="54">
        <f t="shared" si="189"/>
        <v>0</v>
      </c>
      <c r="BI909" s="54">
        <f t="shared" si="183"/>
        <v>0</v>
      </c>
      <c r="BJ909" s="54">
        <f t="shared" si="184"/>
        <v>0</v>
      </c>
      <c r="BK909" s="54">
        <f t="shared" si="185"/>
        <v>0</v>
      </c>
      <c r="BL909" s="54">
        <f t="shared" si="190"/>
        <v>0</v>
      </c>
      <c r="BM909" s="54">
        <f t="shared" si="191"/>
        <v>0</v>
      </c>
      <c r="BN909" s="54" t="str">
        <f t="shared" si="192"/>
        <v>ne</v>
      </c>
      <c r="BO909" s="54" t="str">
        <f t="shared" si="193"/>
        <v>ne</v>
      </c>
      <c r="BP909" s="54" t="str">
        <f t="shared" si="193"/>
        <v>ne</v>
      </c>
      <c r="BQ909" s="54" t="str">
        <f t="shared" si="194"/>
        <v>ne</v>
      </c>
      <c r="BR909" s="54" t="str">
        <f t="shared" si="195"/>
        <v>ne</v>
      </c>
      <c r="BS909" s="54" t="str">
        <f t="shared" si="186"/>
        <v>ne</v>
      </c>
    </row>
    <row r="910" spans="2:71" x14ac:dyDescent="0.25">
      <c r="B910" s="54" t="e">
        <f>VLOOKUP(E910,'VPS1'!$J$10:$J$29,1,FALSE)</f>
        <v>#N/A</v>
      </c>
      <c r="C910" s="131" t="str">
        <f t="shared" si="187"/>
        <v/>
      </c>
      <c r="D910" s="132"/>
      <c r="E910" s="132"/>
      <c r="F910" s="55"/>
      <c r="G910" s="132"/>
      <c r="H910" s="132"/>
      <c r="I910" s="132"/>
      <c r="J910" s="132"/>
      <c r="K910" s="132"/>
      <c r="L910" s="133"/>
      <c r="M910" s="134"/>
      <c r="N910" s="132"/>
      <c r="O910" s="132"/>
      <c r="P910" s="134" t="str">
        <f t="shared" si="188"/>
        <v>nepildyti</v>
      </c>
      <c r="Q910" s="135" t="str">
        <f t="shared" si="188"/>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ref="BG910:BG920" si="196">IF($F910&gt;0,YEAR($F910),)</f>
        <v>0</v>
      </c>
      <c r="BH910" s="54">
        <f t="shared" si="189"/>
        <v>0</v>
      </c>
      <c r="BI910" s="54">
        <f t="shared" ref="BI910:BI973" si="197">IF($AH910&gt;0,YEAR($AH910),)</f>
        <v>0</v>
      </c>
      <c r="BJ910" s="54">
        <f t="shared" ref="BJ910:BJ920" si="198">IF($AI910&gt;0,YEAR($AI910),)</f>
        <v>0</v>
      </c>
      <c r="BK910" s="54">
        <f t="shared" ref="BK910:BK973" si="199">IF($AJ910&gt;0,YEAR($AJ910),)</f>
        <v>0</v>
      </c>
      <c r="BL910" s="54">
        <f t="shared" si="190"/>
        <v>0</v>
      </c>
      <c r="BM910" s="54">
        <f t="shared" si="191"/>
        <v>0</v>
      </c>
      <c r="BN910" s="54" t="str">
        <f t="shared" si="192"/>
        <v>ne</v>
      </c>
      <c r="BO910" s="54" t="str">
        <f t="shared" si="193"/>
        <v>ne</v>
      </c>
      <c r="BP910" s="54" t="str">
        <f t="shared" si="193"/>
        <v>ne</v>
      </c>
      <c r="BQ910" s="54" t="str">
        <f t="shared" si="194"/>
        <v>ne</v>
      </c>
      <c r="BR910" s="54" t="str">
        <f t="shared" si="195"/>
        <v>ne</v>
      </c>
      <c r="BS910" s="54" t="str">
        <f t="shared" ref="BS910:BS973" si="200">IF(BK910&gt;0,"taip","ne")</f>
        <v>ne</v>
      </c>
    </row>
    <row r="911" spans="2:71" x14ac:dyDescent="0.25">
      <c r="B911" s="54" t="e">
        <f>VLOOKUP(E911,'VPS1'!$J$10:$J$29,1,FALSE)</f>
        <v>#N/A</v>
      </c>
      <c r="C911" s="131" t="str">
        <f t="shared" ref="C911:C974" si="201">LEFT(E911,4)</f>
        <v/>
      </c>
      <c r="D911" s="132"/>
      <c r="E911" s="132"/>
      <c r="F911" s="55"/>
      <c r="G911" s="132"/>
      <c r="H911" s="132"/>
      <c r="I911" s="132"/>
      <c r="J911" s="132"/>
      <c r="K911" s="132"/>
      <c r="L911" s="133"/>
      <c r="M911" s="134"/>
      <c r="N911" s="132"/>
      <c r="O911" s="132"/>
      <c r="P911" s="134" t="str">
        <f t="shared" ref="P911:Q974" si="202">IF($N911="fizinis asmuo","užpildykite","nepildyti")</f>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ref="BH911:BH974" si="203">IF($AF911&gt;0,YEAR($AF911),)</f>
        <v>0</v>
      </c>
      <c r="BI911" s="54">
        <f t="shared" si="197"/>
        <v>0</v>
      </c>
      <c r="BJ911" s="54">
        <f t="shared" si="198"/>
        <v>0</v>
      </c>
      <c r="BK911" s="54">
        <f t="shared" si="199"/>
        <v>0</v>
      </c>
      <c r="BL911" s="54">
        <f t="shared" ref="BL911:BL974" si="204">IF($AK911&gt;0,$AK911,)</f>
        <v>0</v>
      </c>
      <c r="BM911" s="54">
        <f t="shared" ref="BM911:BM974" si="205">IF($AL911&gt;0,$AL911,)</f>
        <v>0</v>
      </c>
      <c r="BN911" s="54" t="str">
        <f t="shared" ref="BN911:BN974" si="206">IF(BH911&gt;0,"taip","ne")</f>
        <v>ne</v>
      </c>
      <c r="BO911" s="54" t="str">
        <f t="shared" ref="BO911:BP974" si="207">IF(BI911&gt;0,"taip","ne")</f>
        <v>ne</v>
      </c>
      <c r="BP911" s="54" t="str">
        <f t="shared" si="207"/>
        <v>ne</v>
      </c>
      <c r="BQ911" s="54" t="str">
        <f t="shared" ref="BQ911:BQ974" si="208">IF(BL911&gt;0,"taip","ne")</f>
        <v>ne</v>
      </c>
      <c r="BR911" s="54" t="str">
        <f t="shared" ref="BR911:BR974" si="209">IF(BM911&gt;0,"taip","ne")</f>
        <v>ne</v>
      </c>
      <c r="BS911" s="54" t="str">
        <f t="shared" si="200"/>
        <v>ne</v>
      </c>
    </row>
    <row r="912" spans="2:71" x14ac:dyDescent="0.25">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5">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5">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5">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5">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5">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x14ac:dyDescent="0.25">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 t="shared" si="196"/>
        <v>0</v>
      </c>
      <c r="BH918" s="54">
        <f t="shared" si="203"/>
        <v>0</v>
      </c>
      <c r="BI918" s="54">
        <f t="shared" si="197"/>
        <v>0</v>
      </c>
      <c r="BJ918" s="54">
        <f t="shared" si="198"/>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5">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si="196"/>
        <v>0</v>
      </c>
      <c r="BH919" s="54">
        <f t="shared" si="203"/>
        <v>0</v>
      </c>
      <c r="BI919" s="54">
        <f t="shared" si="197"/>
        <v>0</v>
      </c>
      <c r="BJ919" s="54">
        <f t="shared" si="198"/>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5">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196"/>
        <v>0</v>
      </c>
      <c r="BH920" s="54">
        <f t="shared" si="203"/>
        <v>0</v>
      </c>
      <c r="BI920" s="54">
        <f t="shared" si="197"/>
        <v>0</v>
      </c>
      <c r="BJ920" s="54">
        <f t="shared" si="198"/>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s="144" customFormat="1" x14ac:dyDescent="0.25">
      <c r="A921" s="128"/>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IF($F921&gt;0,YEAR($F921),)</f>
        <v>0</v>
      </c>
      <c r="BH921" s="54">
        <f t="shared" si="203"/>
        <v>0</v>
      </c>
      <c r="BI921" s="54">
        <f t="shared" si="197"/>
        <v>0</v>
      </c>
      <c r="BJ921" s="54">
        <f>IF($AI921&gt;0,YEAR($AI921),)</f>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5">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ref="BG922:BG985" si="210">IF($F922&gt;0,YEAR($F922),)</f>
        <v>0</v>
      </c>
      <c r="BH922" s="54">
        <f t="shared" si="203"/>
        <v>0</v>
      </c>
      <c r="BI922" s="54">
        <f t="shared" si="197"/>
        <v>0</v>
      </c>
      <c r="BJ922" s="54">
        <f t="shared" ref="BJ922:BJ985" si="211">IF($AI922&gt;0,YEAR($AI922),)</f>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5">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5">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5">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5">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5">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5">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5">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5">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5">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5">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5">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5">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5">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5">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5">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5">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5">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5">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5">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5">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5">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5">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5">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5">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5">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5">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5">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5">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5">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5">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5">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5">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5">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5">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5">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5">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5">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5">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5">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5">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5">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5">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5">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5">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5">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5">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5">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5">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5">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si="197"/>
        <v>0</v>
      </c>
      <c r="BJ971" s="54">
        <f t="shared" si="211"/>
        <v>0</v>
      </c>
      <c r="BK971" s="54">
        <f t="shared" si="199"/>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si="200"/>
        <v>ne</v>
      </c>
    </row>
    <row r="972" spans="2:71" x14ac:dyDescent="0.25">
      <c r="B972" s="54" t="e">
        <f>VLOOKUP(E972,'VPS1'!$J$10:$J$29,1,FALSE)</f>
        <v>#N/A</v>
      </c>
      <c r="C972" s="131" t="str">
        <f t="shared" si="201"/>
        <v/>
      </c>
      <c r="D972" s="132"/>
      <c r="E972" s="132"/>
      <c r="F972" s="55"/>
      <c r="G972" s="132"/>
      <c r="H972" s="132"/>
      <c r="I972" s="132"/>
      <c r="J972" s="132"/>
      <c r="K972" s="132"/>
      <c r="L972" s="133"/>
      <c r="M972" s="134"/>
      <c r="N972" s="132"/>
      <c r="O972" s="132"/>
      <c r="P972" s="134" t="str">
        <f t="shared" si="202"/>
        <v>nepildyti</v>
      </c>
      <c r="Q972" s="135" t="str">
        <f t="shared" si="202"/>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si="203"/>
        <v>0</v>
      </c>
      <c r="BI972" s="54">
        <f t="shared" si="197"/>
        <v>0</v>
      </c>
      <c r="BJ972" s="54">
        <f t="shared" si="211"/>
        <v>0</v>
      </c>
      <c r="BK972" s="54">
        <f t="shared" si="199"/>
        <v>0</v>
      </c>
      <c r="BL972" s="54">
        <f t="shared" si="204"/>
        <v>0</v>
      </c>
      <c r="BM972" s="54">
        <f t="shared" si="205"/>
        <v>0</v>
      </c>
      <c r="BN972" s="54" t="str">
        <f t="shared" si="206"/>
        <v>ne</v>
      </c>
      <c r="BO972" s="54" t="str">
        <f t="shared" si="207"/>
        <v>ne</v>
      </c>
      <c r="BP972" s="54" t="str">
        <f t="shared" si="207"/>
        <v>ne</v>
      </c>
      <c r="BQ972" s="54" t="str">
        <f t="shared" si="208"/>
        <v>ne</v>
      </c>
      <c r="BR972" s="54" t="str">
        <f t="shared" si="209"/>
        <v>ne</v>
      </c>
      <c r="BS972" s="54" t="str">
        <f t="shared" si="200"/>
        <v>ne</v>
      </c>
    </row>
    <row r="973" spans="2:71" x14ac:dyDescent="0.25">
      <c r="B973" s="54" t="e">
        <f>VLOOKUP(E973,'VPS1'!$J$10:$J$29,1,FALSE)</f>
        <v>#N/A</v>
      </c>
      <c r="C973" s="131" t="str">
        <f t="shared" si="201"/>
        <v/>
      </c>
      <c r="D973" s="132"/>
      <c r="E973" s="132"/>
      <c r="F973" s="55"/>
      <c r="G973" s="132"/>
      <c r="H973" s="132"/>
      <c r="I973" s="132"/>
      <c r="J973" s="132"/>
      <c r="K973" s="132"/>
      <c r="L973" s="133"/>
      <c r="M973" s="134"/>
      <c r="N973" s="132"/>
      <c r="O973" s="132"/>
      <c r="P973" s="134" t="str">
        <f t="shared" si="202"/>
        <v>nepildyti</v>
      </c>
      <c r="Q973" s="135" t="str">
        <f t="shared" si="202"/>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03"/>
        <v>0</v>
      </c>
      <c r="BI973" s="54">
        <f t="shared" si="197"/>
        <v>0</v>
      </c>
      <c r="BJ973" s="54">
        <f t="shared" si="211"/>
        <v>0</v>
      </c>
      <c r="BK973" s="54">
        <f t="shared" si="199"/>
        <v>0</v>
      </c>
      <c r="BL973" s="54">
        <f t="shared" si="204"/>
        <v>0</v>
      </c>
      <c r="BM973" s="54">
        <f t="shared" si="205"/>
        <v>0</v>
      </c>
      <c r="BN973" s="54" t="str">
        <f t="shared" si="206"/>
        <v>ne</v>
      </c>
      <c r="BO973" s="54" t="str">
        <f t="shared" si="207"/>
        <v>ne</v>
      </c>
      <c r="BP973" s="54" t="str">
        <f t="shared" si="207"/>
        <v>ne</v>
      </c>
      <c r="BQ973" s="54" t="str">
        <f t="shared" si="208"/>
        <v>ne</v>
      </c>
      <c r="BR973" s="54" t="str">
        <f t="shared" si="209"/>
        <v>ne</v>
      </c>
      <c r="BS973" s="54" t="str">
        <f t="shared" si="200"/>
        <v>ne</v>
      </c>
    </row>
    <row r="974" spans="2:71" x14ac:dyDescent="0.25">
      <c r="B974" s="54" t="e">
        <f>VLOOKUP(E974,'VPS1'!$J$10:$J$29,1,FALSE)</f>
        <v>#N/A</v>
      </c>
      <c r="C974" s="131" t="str">
        <f t="shared" si="201"/>
        <v/>
      </c>
      <c r="D974" s="132"/>
      <c r="E974" s="132"/>
      <c r="F974" s="55"/>
      <c r="G974" s="132"/>
      <c r="H974" s="132"/>
      <c r="I974" s="132"/>
      <c r="J974" s="132"/>
      <c r="K974" s="132"/>
      <c r="L974" s="133"/>
      <c r="M974" s="134"/>
      <c r="N974" s="132"/>
      <c r="O974" s="132"/>
      <c r="P974" s="134" t="str">
        <f t="shared" si="202"/>
        <v>nepildyti</v>
      </c>
      <c r="Q974" s="135" t="str">
        <f t="shared" si="202"/>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03"/>
        <v>0</v>
      </c>
      <c r="BI974" s="54">
        <f t="shared" ref="BI974:BI1037" si="212">IF($AH974&gt;0,YEAR($AH974),)</f>
        <v>0</v>
      </c>
      <c r="BJ974" s="54">
        <f t="shared" si="211"/>
        <v>0</v>
      </c>
      <c r="BK974" s="54">
        <f t="shared" ref="BK974:BK1037" si="213">IF($AJ974&gt;0,YEAR($AJ974),)</f>
        <v>0</v>
      </c>
      <c r="BL974" s="54">
        <f t="shared" si="204"/>
        <v>0</v>
      </c>
      <c r="BM974" s="54">
        <f t="shared" si="205"/>
        <v>0</v>
      </c>
      <c r="BN974" s="54" t="str">
        <f t="shared" si="206"/>
        <v>ne</v>
      </c>
      <c r="BO974" s="54" t="str">
        <f t="shared" si="207"/>
        <v>ne</v>
      </c>
      <c r="BP974" s="54" t="str">
        <f t="shared" si="207"/>
        <v>ne</v>
      </c>
      <c r="BQ974" s="54" t="str">
        <f t="shared" si="208"/>
        <v>ne</v>
      </c>
      <c r="BR974" s="54" t="str">
        <f t="shared" si="209"/>
        <v>ne</v>
      </c>
      <c r="BS974" s="54" t="str">
        <f t="shared" ref="BS974:BS1037" si="214">IF(BK974&gt;0,"taip","ne")</f>
        <v>ne</v>
      </c>
    </row>
    <row r="975" spans="2:71" x14ac:dyDescent="0.25">
      <c r="B975" s="54" t="e">
        <f>VLOOKUP(E975,'VPS1'!$J$10:$J$29,1,FALSE)</f>
        <v>#N/A</v>
      </c>
      <c r="C975" s="131" t="str">
        <f t="shared" ref="C975:C1038" si="215">LEFT(E975,4)</f>
        <v/>
      </c>
      <c r="D975" s="132"/>
      <c r="E975" s="132"/>
      <c r="F975" s="55"/>
      <c r="G975" s="132"/>
      <c r="H975" s="132"/>
      <c r="I975" s="132"/>
      <c r="J975" s="132"/>
      <c r="K975" s="132"/>
      <c r="L975" s="133"/>
      <c r="M975" s="134"/>
      <c r="N975" s="132"/>
      <c r="O975" s="132"/>
      <c r="P975" s="134" t="str">
        <f t="shared" ref="P975:Q1038" si="216">IF($N975="fizinis asmuo","užpildykite","nepildyti")</f>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ref="BH975:BH1038" si="217">IF($AF975&gt;0,YEAR($AF975),)</f>
        <v>0</v>
      </c>
      <c r="BI975" s="54">
        <f t="shared" si="212"/>
        <v>0</v>
      </c>
      <c r="BJ975" s="54">
        <f t="shared" si="211"/>
        <v>0</v>
      </c>
      <c r="BK975" s="54">
        <f t="shared" si="213"/>
        <v>0</v>
      </c>
      <c r="BL975" s="54">
        <f t="shared" ref="BL975:BL1038" si="218">IF($AK975&gt;0,$AK975,)</f>
        <v>0</v>
      </c>
      <c r="BM975" s="54">
        <f t="shared" ref="BM975:BM1038" si="219">IF($AL975&gt;0,$AL975,)</f>
        <v>0</v>
      </c>
      <c r="BN975" s="54" t="str">
        <f t="shared" ref="BN975:BN1038" si="220">IF(BH975&gt;0,"taip","ne")</f>
        <v>ne</v>
      </c>
      <c r="BO975" s="54" t="str">
        <f t="shared" ref="BO975:BP1038" si="221">IF(BI975&gt;0,"taip","ne")</f>
        <v>ne</v>
      </c>
      <c r="BP975" s="54" t="str">
        <f t="shared" si="221"/>
        <v>ne</v>
      </c>
      <c r="BQ975" s="54" t="str">
        <f t="shared" ref="BQ975:BQ1038" si="222">IF(BL975&gt;0,"taip","ne")</f>
        <v>ne</v>
      </c>
      <c r="BR975" s="54" t="str">
        <f t="shared" ref="BR975:BR1038" si="223">IF(BM975&gt;0,"taip","ne")</f>
        <v>ne</v>
      </c>
      <c r="BS975" s="54" t="str">
        <f t="shared" si="214"/>
        <v>ne</v>
      </c>
    </row>
    <row r="976" spans="2:71" x14ac:dyDescent="0.25">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5">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5">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5">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5">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5">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5">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5">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si="210"/>
        <v>0</v>
      </c>
      <c r="BH983" s="54">
        <f t="shared" si="217"/>
        <v>0</v>
      </c>
      <c r="BI983" s="54">
        <f t="shared" si="212"/>
        <v>0</v>
      </c>
      <c r="BJ983" s="54">
        <f t="shared" si="211"/>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5">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10"/>
        <v>0</v>
      </c>
      <c r="BH984" s="54">
        <f t="shared" si="217"/>
        <v>0</v>
      </c>
      <c r="BI984" s="54">
        <f t="shared" si="212"/>
        <v>0</v>
      </c>
      <c r="BJ984" s="54">
        <f t="shared" si="211"/>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5">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10"/>
        <v>0</v>
      </c>
      <c r="BH985" s="54">
        <f t="shared" si="217"/>
        <v>0</v>
      </c>
      <c r="BI985" s="54">
        <f t="shared" si="212"/>
        <v>0</v>
      </c>
      <c r="BJ985" s="54">
        <f t="shared" si="211"/>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5">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ref="BG986:BG1049" si="224">IF($F986&gt;0,YEAR($F986),)</f>
        <v>0</v>
      </c>
      <c r="BH986" s="54">
        <f t="shared" si="217"/>
        <v>0</v>
      </c>
      <c r="BI986" s="54">
        <f t="shared" si="212"/>
        <v>0</v>
      </c>
      <c r="BJ986" s="54">
        <f t="shared" ref="BJ986:BJ1049" si="225">IF($AI986&gt;0,YEAR($AI986),)</f>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5">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5">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5">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5">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5">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5">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5">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5">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5">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5">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5">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5">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5">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5">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5">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5">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5">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5">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5">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5">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5">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5">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5">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5">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5">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5">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5">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5">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5">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5">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5">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5">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5">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5">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5">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5">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5">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5">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5">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5">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5">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5">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5">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5">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5">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5">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5">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5">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5">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si="212"/>
        <v>0</v>
      </c>
      <c r="BJ1035" s="54">
        <f t="shared" si="225"/>
        <v>0</v>
      </c>
      <c r="BK1035" s="54">
        <f t="shared" si="213"/>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si="214"/>
        <v>ne</v>
      </c>
    </row>
    <row r="1036" spans="2:71" x14ac:dyDescent="0.25">
      <c r="B1036" s="54" t="e">
        <f>VLOOKUP(E1036,'VPS1'!$J$10:$J$29,1,FALSE)</f>
        <v>#N/A</v>
      </c>
      <c r="C1036" s="131" t="str">
        <f t="shared" si="215"/>
        <v/>
      </c>
      <c r="D1036" s="132"/>
      <c r="E1036" s="132"/>
      <c r="F1036" s="55"/>
      <c r="G1036" s="132"/>
      <c r="H1036" s="132"/>
      <c r="I1036" s="132"/>
      <c r="J1036" s="132"/>
      <c r="K1036" s="132"/>
      <c r="L1036" s="133"/>
      <c r="M1036" s="134"/>
      <c r="N1036" s="132"/>
      <c r="O1036" s="132"/>
      <c r="P1036" s="134" t="str">
        <f t="shared" si="216"/>
        <v>nepildyti</v>
      </c>
      <c r="Q1036" s="135" t="str">
        <f t="shared" si="216"/>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si="217"/>
        <v>0</v>
      </c>
      <c r="BI1036" s="54">
        <f t="shared" si="212"/>
        <v>0</v>
      </c>
      <c r="BJ1036" s="54">
        <f t="shared" si="225"/>
        <v>0</v>
      </c>
      <c r="BK1036" s="54">
        <f t="shared" si="213"/>
        <v>0</v>
      </c>
      <c r="BL1036" s="54">
        <f t="shared" si="218"/>
        <v>0</v>
      </c>
      <c r="BM1036" s="54">
        <f t="shared" si="219"/>
        <v>0</v>
      </c>
      <c r="BN1036" s="54" t="str">
        <f t="shared" si="220"/>
        <v>ne</v>
      </c>
      <c r="BO1036" s="54" t="str">
        <f t="shared" si="221"/>
        <v>ne</v>
      </c>
      <c r="BP1036" s="54" t="str">
        <f t="shared" si="221"/>
        <v>ne</v>
      </c>
      <c r="BQ1036" s="54" t="str">
        <f t="shared" si="222"/>
        <v>ne</v>
      </c>
      <c r="BR1036" s="54" t="str">
        <f t="shared" si="223"/>
        <v>ne</v>
      </c>
      <c r="BS1036" s="54" t="str">
        <f t="shared" si="214"/>
        <v>ne</v>
      </c>
    </row>
    <row r="1037" spans="2:71" x14ac:dyDescent="0.25">
      <c r="B1037" s="54" t="e">
        <f>VLOOKUP(E1037,'VPS1'!$J$10:$J$29,1,FALSE)</f>
        <v>#N/A</v>
      </c>
      <c r="C1037" s="131" t="str">
        <f t="shared" si="215"/>
        <v/>
      </c>
      <c r="D1037" s="132"/>
      <c r="E1037" s="132"/>
      <c r="F1037" s="55"/>
      <c r="G1037" s="132"/>
      <c r="H1037" s="132"/>
      <c r="I1037" s="132"/>
      <c r="J1037" s="132"/>
      <c r="K1037" s="132"/>
      <c r="L1037" s="133"/>
      <c r="M1037" s="134"/>
      <c r="N1037" s="132"/>
      <c r="O1037" s="132"/>
      <c r="P1037" s="134" t="str">
        <f t="shared" si="216"/>
        <v>nepildyti</v>
      </c>
      <c r="Q1037" s="135" t="str">
        <f t="shared" si="216"/>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17"/>
        <v>0</v>
      </c>
      <c r="BI1037" s="54">
        <f t="shared" si="212"/>
        <v>0</v>
      </c>
      <c r="BJ1037" s="54">
        <f t="shared" si="225"/>
        <v>0</v>
      </c>
      <c r="BK1037" s="54">
        <f t="shared" si="213"/>
        <v>0</v>
      </c>
      <c r="BL1037" s="54">
        <f t="shared" si="218"/>
        <v>0</v>
      </c>
      <c r="BM1037" s="54">
        <f t="shared" si="219"/>
        <v>0</v>
      </c>
      <c r="BN1037" s="54" t="str">
        <f t="shared" si="220"/>
        <v>ne</v>
      </c>
      <c r="BO1037" s="54" t="str">
        <f t="shared" si="221"/>
        <v>ne</v>
      </c>
      <c r="BP1037" s="54" t="str">
        <f t="shared" si="221"/>
        <v>ne</v>
      </c>
      <c r="BQ1037" s="54" t="str">
        <f t="shared" si="222"/>
        <v>ne</v>
      </c>
      <c r="BR1037" s="54" t="str">
        <f t="shared" si="223"/>
        <v>ne</v>
      </c>
      <c r="BS1037" s="54" t="str">
        <f t="shared" si="214"/>
        <v>ne</v>
      </c>
    </row>
    <row r="1038" spans="2:71" x14ac:dyDescent="0.25">
      <c r="B1038" s="54" t="e">
        <f>VLOOKUP(E1038,'VPS1'!$J$10:$J$29,1,FALSE)</f>
        <v>#N/A</v>
      </c>
      <c r="C1038" s="131" t="str">
        <f t="shared" si="215"/>
        <v/>
      </c>
      <c r="D1038" s="132"/>
      <c r="E1038" s="132"/>
      <c r="F1038" s="55"/>
      <c r="G1038" s="132"/>
      <c r="H1038" s="132"/>
      <c r="I1038" s="132"/>
      <c r="J1038" s="132"/>
      <c r="K1038" s="132"/>
      <c r="L1038" s="133"/>
      <c r="M1038" s="134"/>
      <c r="N1038" s="132"/>
      <c r="O1038" s="132"/>
      <c r="P1038" s="134" t="str">
        <f t="shared" si="216"/>
        <v>nepildyti</v>
      </c>
      <c r="Q1038" s="135" t="str">
        <f t="shared" si="216"/>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17"/>
        <v>0</v>
      </c>
      <c r="BI1038" s="54">
        <f t="shared" ref="BI1038:BI1101" si="226">IF($AH1038&gt;0,YEAR($AH1038),)</f>
        <v>0</v>
      </c>
      <c r="BJ1038" s="54">
        <f t="shared" si="225"/>
        <v>0</v>
      </c>
      <c r="BK1038" s="54">
        <f t="shared" ref="BK1038:BK1101" si="227">IF($AJ1038&gt;0,YEAR($AJ1038),)</f>
        <v>0</v>
      </c>
      <c r="BL1038" s="54">
        <f t="shared" si="218"/>
        <v>0</v>
      </c>
      <c r="BM1038" s="54">
        <f t="shared" si="219"/>
        <v>0</v>
      </c>
      <c r="BN1038" s="54" t="str">
        <f t="shared" si="220"/>
        <v>ne</v>
      </c>
      <c r="BO1038" s="54" t="str">
        <f t="shared" si="221"/>
        <v>ne</v>
      </c>
      <c r="BP1038" s="54" t="str">
        <f t="shared" si="221"/>
        <v>ne</v>
      </c>
      <c r="BQ1038" s="54" t="str">
        <f t="shared" si="222"/>
        <v>ne</v>
      </c>
      <c r="BR1038" s="54" t="str">
        <f t="shared" si="223"/>
        <v>ne</v>
      </c>
      <c r="BS1038" s="54" t="str">
        <f t="shared" ref="BS1038:BS1101" si="228">IF(BK1038&gt;0,"taip","ne")</f>
        <v>ne</v>
      </c>
    </row>
    <row r="1039" spans="2:71" x14ac:dyDescent="0.25">
      <c r="B1039" s="54" t="e">
        <f>VLOOKUP(E1039,'VPS1'!$J$10:$J$29,1,FALSE)</f>
        <v>#N/A</v>
      </c>
      <c r="C1039" s="131" t="str">
        <f t="shared" ref="C1039:C1102" si="229">LEFT(E1039,4)</f>
        <v/>
      </c>
      <c r="D1039" s="132"/>
      <c r="E1039" s="132"/>
      <c r="F1039" s="55"/>
      <c r="G1039" s="132"/>
      <c r="H1039" s="132"/>
      <c r="I1039" s="132"/>
      <c r="J1039" s="132"/>
      <c r="K1039" s="132"/>
      <c r="L1039" s="133"/>
      <c r="M1039" s="134"/>
      <c r="N1039" s="132"/>
      <c r="O1039" s="132"/>
      <c r="P1039" s="134" t="str">
        <f t="shared" ref="P1039:Q1102" si="230">IF($N1039="fizinis asmuo","užpildykite","nepildyti")</f>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ref="BH1039:BH1102" si="231">IF($AF1039&gt;0,YEAR($AF1039),)</f>
        <v>0</v>
      </c>
      <c r="BI1039" s="54">
        <f t="shared" si="226"/>
        <v>0</v>
      </c>
      <c r="BJ1039" s="54">
        <f t="shared" si="225"/>
        <v>0</v>
      </c>
      <c r="BK1039" s="54">
        <f t="shared" si="227"/>
        <v>0</v>
      </c>
      <c r="BL1039" s="54">
        <f t="shared" ref="BL1039:BL1102" si="232">IF($AK1039&gt;0,$AK1039,)</f>
        <v>0</v>
      </c>
      <c r="BM1039" s="54">
        <f t="shared" ref="BM1039:BM1102" si="233">IF($AL1039&gt;0,$AL1039,)</f>
        <v>0</v>
      </c>
      <c r="BN1039" s="54" t="str">
        <f t="shared" ref="BN1039:BN1102" si="234">IF(BH1039&gt;0,"taip","ne")</f>
        <v>ne</v>
      </c>
      <c r="BO1039" s="54" t="str">
        <f t="shared" ref="BO1039:BP1102" si="235">IF(BI1039&gt;0,"taip","ne")</f>
        <v>ne</v>
      </c>
      <c r="BP1039" s="54" t="str">
        <f t="shared" si="235"/>
        <v>ne</v>
      </c>
      <c r="BQ1039" s="54" t="str">
        <f t="shared" ref="BQ1039:BQ1102" si="236">IF(BL1039&gt;0,"taip","ne")</f>
        <v>ne</v>
      </c>
      <c r="BR1039" s="54" t="str">
        <f t="shared" ref="BR1039:BR1102" si="237">IF(BM1039&gt;0,"taip","ne")</f>
        <v>ne</v>
      </c>
      <c r="BS1039" s="54" t="str">
        <f t="shared" si="228"/>
        <v>ne</v>
      </c>
    </row>
    <row r="1040" spans="2:71" x14ac:dyDescent="0.25">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5">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5">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5">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5">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5">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5">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5">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si="224"/>
        <v>0</v>
      </c>
      <c r="BH1047" s="54">
        <f t="shared" si="231"/>
        <v>0</v>
      </c>
      <c r="BI1047" s="54">
        <f t="shared" si="226"/>
        <v>0</v>
      </c>
      <c r="BJ1047" s="54">
        <f t="shared" si="225"/>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5">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24"/>
        <v>0</v>
      </c>
      <c r="BH1048" s="54">
        <f t="shared" si="231"/>
        <v>0</v>
      </c>
      <c r="BI1048" s="54">
        <f t="shared" si="226"/>
        <v>0</v>
      </c>
      <c r="BJ1048" s="54">
        <f t="shared" si="225"/>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5">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24"/>
        <v>0</v>
      </c>
      <c r="BH1049" s="54">
        <f t="shared" si="231"/>
        <v>0</v>
      </c>
      <c r="BI1049" s="54">
        <f t="shared" si="226"/>
        <v>0</v>
      </c>
      <c r="BJ1049" s="54">
        <f t="shared" si="225"/>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5">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ref="BG1050:BG1113" si="238">IF($F1050&gt;0,YEAR($F1050),)</f>
        <v>0</v>
      </c>
      <c r="BH1050" s="54">
        <f t="shared" si="231"/>
        <v>0</v>
      </c>
      <c r="BI1050" s="54">
        <f t="shared" si="226"/>
        <v>0</v>
      </c>
      <c r="BJ1050" s="54">
        <f t="shared" ref="BJ1050:BJ1113" si="239">IF($AI1050&gt;0,YEAR($AI1050),)</f>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5">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5">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5">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5">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5">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5">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5">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5">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5">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5">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5">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5">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5">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5">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5">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5">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5">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5">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5">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5">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5">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5">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5">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5">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5">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5">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5">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5">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5">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5">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5">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5">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5">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5">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5">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5">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5">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5">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5">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5">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5">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5">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5">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5">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5">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5">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5">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5">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5">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si="226"/>
        <v>0</v>
      </c>
      <c r="BJ1099" s="54">
        <f t="shared" si="239"/>
        <v>0</v>
      </c>
      <c r="BK1099" s="54">
        <f t="shared" si="227"/>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si="228"/>
        <v>ne</v>
      </c>
    </row>
    <row r="1100" spans="2:71" x14ac:dyDescent="0.25">
      <c r="B1100" s="54" t="e">
        <f>VLOOKUP(E1100,'VPS1'!$J$10:$J$29,1,FALSE)</f>
        <v>#N/A</v>
      </c>
      <c r="C1100" s="131" t="str">
        <f t="shared" si="229"/>
        <v/>
      </c>
      <c r="D1100" s="132"/>
      <c r="E1100" s="132"/>
      <c r="F1100" s="55"/>
      <c r="G1100" s="132"/>
      <c r="H1100" s="132"/>
      <c r="I1100" s="132"/>
      <c r="J1100" s="132"/>
      <c r="K1100" s="132"/>
      <c r="L1100" s="133"/>
      <c r="M1100" s="134"/>
      <c r="N1100" s="132"/>
      <c r="O1100" s="132"/>
      <c r="P1100" s="134" t="str">
        <f t="shared" si="230"/>
        <v>nepildyti</v>
      </c>
      <c r="Q1100" s="135" t="str">
        <f t="shared" si="230"/>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si="231"/>
        <v>0</v>
      </c>
      <c r="BI1100" s="54">
        <f t="shared" si="226"/>
        <v>0</v>
      </c>
      <c r="BJ1100" s="54">
        <f t="shared" si="239"/>
        <v>0</v>
      </c>
      <c r="BK1100" s="54">
        <f t="shared" si="227"/>
        <v>0</v>
      </c>
      <c r="BL1100" s="54">
        <f t="shared" si="232"/>
        <v>0</v>
      </c>
      <c r="BM1100" s="54">
        <f t="shared" si="233"/>
        <v>0</v>
      </c>
      <c r="BN1100" s="54" t="str">
        <f t="shared" si="234"/>
        <v>ne</v>
      </c>
      <c r="BO1100" s="54" t="str">
        <f t="shared" si="235"/>
        <v>ne</v>
      </c>
      <c r="BP1100" s="54" t="str">
        <f t="shared" si="235"/>
        <v>ne</v>
      </c>
      <c r="BQ1100" s="54" t="str">
        <f t="shared" si="236"/>
        <v>ne</v>
      </c>
      <c r="BR1100" s="54" t="str">
        <f t="shared" si="237"/>
        <v>ne</v>
      </c>
      <c r="BS1100" s="54" t="str">
        <f t="shared" si="228"/>
        <v>ne</v>
      </c>
    </row>
    <row r="1101" spans="2:71" x14ac:dyDescent="0.25">
      <c r="B1101" s="54" t="e">
        <f>VLOOKUP(E1101,'VPS1'!$J$10:$J$29,1,FALSE)</f>
        <v>#N/A</v>
      </c>
      <c r="C1101" s="131" t="str">
        <f t="shared" si="229"/>
        <v/>
      </c>
      <c r="D1101" s="132"/>
      <c r="E1101" s="132"/>
      <c r="F1101" s="55"/>
      <c r="G1101" s="132"/>
      <c r="H1101" s="132"/>
      <c r="I1101" s="132"/>
      <c r="J1101" s="132"/>
      <c r="K1101" s="132"/>
      <c r="L1101" s="133"/>
      <c r="M1101" s="134"/>
      <c r="N1101" s="132"/>
      <c r="O1101" s="132"/>
      <c r="P1101" s="134" t="str">
        <f t="shared" si="230"/>
        <v>nepildyti</v>
      </c>
      <c r="Q1101" s="135" t="str">
        <f t="shared" si="230"/>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31"/>
        <v>0</v>
      </c>
      <c r="BI1101" s="54">
        <f t="shared" si="226"/>
        <v>0</v>
      </c>
      <c r="BJ1101" s="54">
        <f t="shared" si="239"/>
        <v>0</v>
      </c>
      <c r="BK1101" s="54">
        <f t="shared" si="227"/>
        <v>0</v>
      </c>
      <c r="BL1101" s="54">
        <f t="shared" si="232"/>
        <v>0</v>
      </c>
      <c r="BM1101" s="54">
        <f t="shared" si="233"/>
        <v>0</v>
      </c>
      <c r="BN1101" s="54" t="str">
        <f t="shared" si="234"/>
        <v>ne</v>
      </c>
      <c r="BO1101" s="54" t="str">
        <f t="shared" si="235"/>
        <v>ne</v>
      </c>
      <c r="BP1101" s="54" t="str">
        <f t="shared" si="235"/>
        <v>ne</v>
      </c>
      <c r="BQ1101" s="54" t="str">
        <f t="shared" si="236"/>
        <v>ne</v>
      </c>
      <c r="BR1101" s="54" t="str">
        <f t="shared" si="237"/>
        <v>ne</v>
      </c>
      <c r="BS1101" s="54" t="str">
        <f t="shared" si="228"/>
        <v>ne</v>
      </c>
    </row>
    <row r="1102" spans="2:71" x14ac:dyDescent="0.25">
      <c r="B1102" s="54" t="e">
        <f>VLOOKUP(E1102,'VPS1'!$J$10:$J$29,1,FALSE)</f>
        <v>#N/A</v>
      </c>
      <c r="C1102" s="131" t="str">
        <f t="shared" si="229"/>
        <v/>
      </c>
      <c r="D1102" s="132"/>
      <c r="E1102" s="132"/>
      <c r="F1102" s="55"/>
      <c r="G1102" s="132"/>
      <c r="H1102" s="132"/>
      <c r="I1102" s="132"/>
      <c r="J1102" s="132"/>
      <c r="K1102" s="132"/>
      <c r="L1102" s="133"/>
      <c r="M1102" s="134"/>
      <c r="N1102" s="132"/>
      <c r="O1102" s="132"/>
      <c r="P1102" s="134" t="str">
        <f t="shared" si="230"/>
        <v>nepildyti</v>
      </c>
      <c r="Q1102" s="135" t="str">
        <f t="shared" si="230"/>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31"/>
        <v>0</v>
      </c>
      <c r="BI1102" s="54">
        <f t="shared" ref="BI1102:BI1165" si="240">IF($AH1102&gt;0,YEAR($AH1102),)</f>
        <v>0</v>
      </c>
      <c r="BJ1102" s="54">
        <f t="shared" si="239"/>
        <v>0</v>
      </c>
      <c r="BK1102" s="54">
        <f t="shared" ref="BK1102:BK1165" si="241">IF($AJ1102&gt;0,YEAR($AJ1102),)</f>
        <v>0</v>
      </c>
      <c r="BL1102" s="54">
        <f t="shared" si="232"/>
        <v>0</v>
      </c>
      <c r="BM1102" s="54">
        <f t="shared" si="233"/>
        <v>0</v>
      </c>
      <c r="BN1102" s="54" t="str">
        <f t="shared" si="234"/>
        <v>ne</v>
      </c>
      <c r="BO1102" s="54" t="str">
        <f t="shared" si="235"/>
        <v>ne</v>
      </c>
      <c r="BP1102" s="54" t="str">
        <f t="shared" si="235"/>
        <v>ne</v>
      </c>
      <c r="BQ1102" s="54" t="str">
        <f t="shared" si="236"/>
        <v>ne</v>
      </c>
      <c r="BR1102" s="54" t="str">
        <f t="shared" si="237"/>
        <v>ne</v>
      </c>
      <c r="BS1102" s="54" t="str">
        <f t="shared" ref="BS1102:BS1165" si="242">IF(BK1102&gt;0,"taip","ne")</f>
        <v>ne</v>
      </c>
    </row>
    <row r="1103" spans="2:71" x14ac:dyDescent="0.25">
      <c r="B1103" s="54" t="e">
        <f>VLOOKUP(E1103,'VPS1'!$J$10:$J$29,1,FALSE)</f>
        <v>#N/A</v>
      </c>
      <c r="C1103" s="131" t="str">
        <f t="shared" ref="C1103:C1166" si="243">LEFT(E1103,4)</f>
        <v/>
      </c>
      <c r="D1103" s="132"/>
      <c r="E1103" s="132"/>
      <c r="F1103" s="55"/>
      <c r="G1103" s="132"/>
      <c r="H1103" s="132"/>
      <c r="I1103" s="132"/>
      <c r="J1103" s="132"/>
      <c r="K1103" s="132"/>
      <c r="L1103" s="133"/>
      <c r="M1103" s="134"/>
      <c r="N1103" s="132"/>
      <c r="O1103" s="132"/>
      <c r="P1103" s="134" t="str">
        <f t="shared" ref="P1103:Q1166" si="244">IF($N1103="fizinis asmuo","užpildykite","nepildyti")</f>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ref="BH1103:BH1166" si="245">IF($AF1103&gt;0,YEAR($AF1103),)</f>
        <v>0</v>
      </c>
      <c r="BI1103" s="54">
        <f t="shared" si="240"/>
        <v>0</v>
      </c>
      <c r="BJ1103" s="54">
        <f t="shared" si="239"/>
        <v>0</v>
      </c>
      <c r="BK1103" s="54">
        <f t="shared" si="241"/>
        <v>0</v>
      </c>
      <c r="BL1103" s="54">
        <f t="shared" ref="BL1103:BL1166" si="246">IF($AK1103&gt;0,$AK1103,)</f>
        <v>0</v>
      </c>
      <c r="BM1103" s="54">
        <f t="shared" ref="BM1103:BM1166" si="247">IF($AL1103&gt;0,$AL1103,)</f>
        <v>0</v>
      </c>
      <c r="BN1103" s="54" t="str">
        <f t="shared" ref="BN1103:BN1166" si="248">IF(BH1103&gt;0,"taip","ne")</f>
        <v>ne</v>
      </c>
      <c r="BO1103" s="54" t="str">
        <f t="shared" ref="BO1103:BP1166" si="249">IF(BI1103&gt;0,"taip","ne")</f>
        <v>ne</v>
      </c>
      <c r="BP1103" s="54" t="str">
        <f t="shared" si="249"/>
        <v>ne</v>
      </c>
      <c r="BQ1103" s="54" t="str">
        <f t="shared" ref="BQ1103:BQ1166" si="250">IF(BL1103&gt;0,"taip","ne")</f>
        <v>ne</v>
      </c>
      <c r="BR1103" s="54" t="str">
        <f t="shared" ref="BR1103:BR1166" si="251">IF(BM1103&gt;0,"taip","ne")</f>
        <v>ne</v>
      </c>
      <c r="BS1103" s="54" t="str">
        <f t="shared" si="242"/>
        <v>ne</v>
      </c>
    </row>
    <row r="1104" spans="2:71" x14ac:dyDescent="0.25">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5">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5">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5">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5">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5">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5">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5">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si="238"/>
        <v>0</v>
      </c>
      <c r="BH1111" s="54">
        <f t="shared" si="245"/>
        <v>0</v>
      </c>
      <c r="BI1111" s="54">
        <f t="shared" si="240"/>
        <v>0</v>
      </c>
      <c r="BJ1111" s="54">
        <f t="shared" si="239"/>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5">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38"/>
        <v>0</v>
      </c>
      <c r="BH1112" s="54">
        <f t="shared" si="245"/>
        <v>0</v>
      </c>
      <c r="BI1112" s="54">
        <f t="shared" si="240"/>
        <v>0</v>
      </c>
      <c r="BJ1112" s="54">
        <f t="shared" si="239"/>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5">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38"/>
        <v>0</v>
      </c>
      <c r="BH1113" s="54">
        <f t="shared" si="245"/>
        <v>0</v>
      </c>
      <c r="BI1113" s="54">
        <f t="shared" si="240"/>
        <v>0</v>
      </c>
      <c r="BJ1113" s="54">
        <f t="shared" si="239"/>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5">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ref="BG1114:BG1177" si="252">IF($F1114&gt;0,YEAR($F1114),)</f>
        <v>0</v>
      </c>
      <c r="BH1114" s="54">
        <f t="shared" si="245"/>
        <v>0</v>
      </c>
      <c r="BI1114" s="54">
        <f t="shared" si="240"/>
        <v>0</v>
      </c>
      <c r="BJ1114" s="54">
        <f t="shared" ref="BJ1114:BJ1177" si="253">IF($AI1114&gt;0,YEAR($AI1114),)</f>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5">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5">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5">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5">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5">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5">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5">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5">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5">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5">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5">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5">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5">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5">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5">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5">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5">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5">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5">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5">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5">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5">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5">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5">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5">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5">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5">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5">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5">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5">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5">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5">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5">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5">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5">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5">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5">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5">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5">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5">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5">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5">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5">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5">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5">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5">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5">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5">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5">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si="240"/>
        <v>0</v>
      </c>
      <c r="BJ1163" s="54">
        <f t="shared" si="253"/>
        <v>0</v>
      </c>
      <c r="BK1163" s="54">
        <f t="shared" si="241"/>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si="242"/>
        <v>ne</v>
      </c>
    </row>
    <row r="1164" spans="2:71" x14ac:dyDescent="0.25">
      <c r="B1164" s="54" t="e">
        <f>VLOOKUP(E1164,'VPS1'!$J$10:$J$29,1,FALSE)</f>
        <v>#N/A</v>
      </c>
      <c r="C1164" s="131" t="str">
        <f t="shared" si="243"/>
        <v/>
      </c>
      <c r="D1164" s="132"/>
      <c r="E1164" s="132"/>
      <c r="F1164" s="55"/>
      <c r="G1164" s="132"/>
      <c r="H1164" s="132"/>
      <c r="I1164" s="132"/>
      <c r="J1164" s="132"/>
      <c r="K1164" s="132"/>
      <c r="L1164" s="133"/>
      <c r="M1164" s="134"/>
      <c r="N1164" s="132"/>
      <c r="O1164" s="132"/>
      <c r="P1164" s="134" t="str">
        <f t="shared" si="244"/>
        <v>nepildyti</v>
      </c>
      <c r="Q1164" s="135" t="str">
        <f t="shared" si="244"/>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si="245"/>
        <v>0</v>
      </c>
      <c r="BI1164" s="54">
        <f t="shared" si="240"/>
        <v>0</v>
      </c>
      <c r="BJ1164" s="54">
        <f t="shared" si="253"/>
        <v>0</v>
      </c>
      <c r="BK1164" s="54">
        <f t="shared" si="241"/>
        <v>0</v>
      </c>
      <c r="BL1164" s="54">
        <f t="shared" si="246"/>
        <v>0</v>
      </c>
      <c r="BM1164" s="54">
        <f t="shared" si="247"/>
        <v>0</v>
      </c>
      <c r="BN1164" s="54" t="str">
        <f t="shared" si="248"/>
        <v>ne</v>
      </c>
      <c r="BO1164" s="54" t="str">
        <f t="shared" si="249"/>
        <v>ne</v>
      </c>
      <c r="BP1164" s="54" t="str">
        <f t="shared" si="249"/>
        <v>ne</v>
      </c>
      <c r="BQ1164" s="54" t="str">
        <f t="shared" si="250"/>
        <v>ne</v>
      </c>
      <c r="BR1164" s="54" t="str">
        <f t="shared" si="251"/>
        <v>ne</v>
      </c>
      <c r="BS1164" s="54" t="str">
        <f t="shared" si="242"/>
        <v>ne</v>
      </c>
    </row>
    <row r="1165" spans="2:71" x14ac:dyDescent="0.25">
      <c r="B1165" s="54" t="e">
        <f>VLOOKUP(E1165,'VPS1'!$J$10:$J$29,1,FALSE)</f>
        <v>#N/A</v>
      </c>
      <c r="C1165" s="131" t="str">
        <f t="shared" si="243"/>
        <v/>
      </c>
      <c r="D1165" s="132"/>
      <c r="E1165" s="132"/>
      <c r="F1165" s="55"/>
      <c r="G1165" s="132"/>
      <c r="H1165" s="132"/>
      <c r="I1165" s="132"/>
      <c r="J1165" s="132"/>
      <c r="K1165" s="132"/>
      <c r="L1165" s="133"/>
      <c r="M1165" s="134"/>
      <c r="N1165" s="132"/>
      <c r="O1165" s="132"/>
      <c r="P1165" s="134" t="str">
        <f t="shared" si="244"/>
        <v>nepildyti</v>
      </c>
      <c r="Q1165" s="135" t="str">
        <f t="shared" si="244"/>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45"/>
        <v>0</v>
      </c>
      <c r="BI1165" s="54">
        <f t="shared" si="240"/>
        <v>0</v>
      </c>
      <c r="BJ1165" s="54">
        <f t="shared" si="253"/>
        <v>0</v>
      </c>
      <c r="BK1165" s="54">
        <f t="shared" si="241"/>
        <v>0</v>
      </c>
      <c r="BL1165" s="54">
        <f t="shared" si="246"/>
        <v>0</v>
      </c>
      <c r="BM1165" s="54">
        <f t="shared" si="247"/>
        <v>0</v>
      </c>
      <c r="BN1165" s="54" t="str">
        <f t="shared" si="248"/>
        <v>ne</v>
      </c>
      <c r="BO1165" s="54" t="str">
        <f t="shared" si="249"/>
        <v>ne</v>
      </c>
      <c r="BP1165" s="54" t="str">
        <f t="shared" si="249"/>
        <v>ne</v>
      </c>
      <c r="BQ1165" s="54" t="str">
        <f t="shared" si="250"/>
        <v>ne</v>
      </c>
      <c r="BR1165" s="54" t="str">
        <f t="shared" si="251"/>
        <v>ne</v>
      </c>
      <c r="BS1165" s="54" t="str">
        <f t="shared" si="242"/>
        <v>ne</v>
      </c>
    </row>
    <row r="1166" spans="2:71" x14ac:dyDescent="0.25">
      <c r="B1166" s="54" t="e">
        <f>VLOOKUP(E1166,'VPS1'!$J$10:$J$29,1,FALSE)</f>
        <v>#N/A</v>
      </c>
      <c r="C1166" s="131" t="str">
        <f t="shared" si="243"/>
        <v/>
      </c>
      <c r="D1166" s="132"/>
      <c r="E1166" s="132"/>
      <c r="F1166" s="55"/>
      <c r="G1166" s="132"/>
      <c r="H1166" s="132"/>
      <c r="I1166" s="132"/>
      <c r="J1166" s="132"/>
      <c r="K1166" s="132"/>
      <c r="L1166" s="133"/>
      <c r="M1166" s="134"/>
      <c r="N1166" s="132"/>
      <c r="O1166" s="132"/>
      <c r="P1166" s="134" t="str">
        <f t="shared" si="244"/>
        <v>nepildyti</v>
      </c>
      <c r="Q1166" s="135" t="str">
        <f t="shared" si="244"/>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45"/>
        <v>0</v>
      </c>
      <c r="BI1166" s="54">
        <f t="shared" ref="BI1166:BI1229" si="254">IF($AH1166&gt;0,YEAR($AH1166),)</f>
        <v>0</v>
      </c>
      <c r="BJ1166" s="54">
        <f t="shared" si="253"/>
        <v>0</v>
      </c>
      <c r="BK1166" s="54">
        <f t="shared" ref="BK1166:BK1229" si="255">IF($AJ1166&gt;0,YEAR($AJ1166),)</f>
        <v>0</v>
      </c>
      <c r="BL1166" s="54">
        <f t="shared" si="246"/>
        <v>0</v>
      </c>
      <c r="BM1166" s="54">
        <f t="shared" si="247"/>
        <v>0</v>
      </c>
      <c r="BN1166" s="54" t="str">
        <f t="shared" si="248"/>
        <v>ne</v>
      </c>
      <c r="BO1166" s="54" t="str">
        <f t="shared" si="249"/>
        <v>ne</v>
      </c>
      <c r="BP1166" s="54" t="str">
        <f t="shared" si="249"/>
        <v>ne</v>
      </c>
      <c r="BQ1166" s="54" t="str">
        <f t="shared" si="250"/>
        <v>ne</v>
      </c>
      <c r="BR1166" s="54" t="str">
        <f t="shared" si="251"/>
        <v>ne</v>
      </c>
      <c r="BS1166" s="54" t="str">
        <f t="shared" ref="BS1166:BS1229" si="256">IF(BK1166&gt;0,"taip","ne")</f>
        <v>ne</v>
      </c>
    </row>
    <row r="1167" spans="2:71" x14ac:dyDescent="0.25">
      <c r="B1167" s="54" t="e">
        <f>VLOOKUP(E1167,'VPS1'!$J$10:$J$29,1,FALSE)</f>
        <v>#N/A</v>
      </c>
      <c r="C1167" s="131" t="str">
        <f t="shared" ref="C1167:C1230" si="257">LEFT(E1167,4)</f>
        <v/>
      </c>
      <c r="D1167" s="132"/>
      <c r="E1167" s="132"/>
      <c r="F1167" s="55"/>
      <c r="G1167" s="132"/>
      <c r="H1167" s="132"/>
      <c r="I1167" s="132"/>
      <c r="J1167" s="132"/>
      <c r="K1167" s="132"/>
      <c r="L1167" s="133"/>
      <c r="M1167" s="134"/>
      <c r="N1167" s="132"/>
      <c r="O1167" s="132"/>
      <c r="P1167" s="134" t="str">
        <f t="shared" ref="P1167:Q1230" si="258">IF($N1167="fizinis asmuo","užpildykite","nepildyti")</f>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ref="BH1167:BH1230" si="259">IF($AF1167&gt;0,YEAR($AF1167),)</f>
        <v>0</v>
      </c>
      <c r="BI1167" s="54">
        <f t="shared" si="254"/>
        <v>0</v>
      </c>
      <c r="BJ1167" s="54">
        <f t="shared" si="253"/>
        <v>0</v>
      </c>
      <c r="BK1167" s="54">
        <f t="shared" si="255"/>
        <v>0</v>
      </c>
      <c r="BL1167" s="54">
        <f t="shared" ref="BL1167:BL1230" si="260">IF($AK1167&gt;0,$AK1167,)</f>
        <v>0</v>
      </c>
      <c r="BM1167" s="54">
        <f t="shared" ref="BM1167:BM1230" si="261">IF($AL1167&gt;0,$AL1167,)</f>
        <v>0</v>
      </c>
      <c r="BN1167" s="54" t="str">
        <f t="shared" ref="BN1167:BN1230" si="262">IF(BH1167&gt;0,"taip","ne")</f>
        <v>ne</v>
      </c>
      <c r="BO1167" s="54" t="str">
        <f t="shared" ref="BO1167:BP1230" si="263">IF(BI1167&gt;0,"taip","ne")</f>
        <v>ne</v>
      </c>
      <c r="BP1167" s="54" t="str">
        <f t="shared" si="263"/>
        <v>ne</v>
      </c>
      <c r="BQ1167" s="54" t="str">
        <f t="shared" ref="BQ1167:BQ1230" si="264">IF(BL1167&gt;0,"taip","ne")</f>
        <v>ne</v>
      </c>
      <c r="BR1167" s="54" t="str">
        <f t="shared" ref="BR1167:BR1230" si="265">IF(BM1167&gt;0,"taip","ne")</f>
        <v>ne</v>
      </c>
      <c r="BS1167" s="54" t="str">
        <f t="shared" si="256"/>
        <v>ne</v>
      </c>
    </row>
    <row r="1168" spans="2:71" x14ac:dyDescent="0.25">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5">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5">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5">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5">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5">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5">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5">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si="252"/>
        <v>0</v>
      </c>
      <c r="BH1175" s="54">
        <f t="shared" si="259"/>
        <v>0</v>
      </c>
      <c r="BI1175" s="54">
        <f t="shared" si="254"/>
        <v>0</v>
      </c>
      <c r="BJ1175" s="54">
        <f t="shared" si="253"/>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5">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52"/>
        <v>0</v>
      </c>
      <c r="BH1176" s="54">
        <f t="shared" si="259"/>
        <v>0</v>
      </c>
      <c r="BI1176" s="54">
        <f t="shared" si="254"/>
        <v>0</v>
      </c>
      <c r="BJ1176" s="54">
        <f t="shared" si="253"/>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5">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52"/>
        <v>0</v>
      </c>
      <c r="BH1177" s="54">
        <f t="shared" si="259"/>
        <v>0</v>
      </c>
      <c r="BI1177" s="54">
        <f t="shared" si="254"/>
        <v>0</v>
      </c>
      <c r="BJ1177" s="54">
        <f t="shared" si="253"/>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5">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ref="BG1178:BG1241" si="266">IF($F1178&gt;0,YEAR($F1178),)</f>
        <v>0</v>
      </c>
      <c r="BH1178" s="54">
        <f t="shared" si="259"/>
        <v>0</v>
      </c>
      <c r="BI1178" s="54">
        <f t="shared" si="254"/>
        <v>0</v>
      </c>
      <c r="BJ1178" s="54">
        <f t="shared" ref="BJ1178:BJ1241" si="267">IF($AI1178&gt;0,YEAR($AI1178),)</f>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5">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5">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5">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5">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5">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5">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5">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5">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5">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5">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5">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5">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5">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5">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5">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5">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5">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5">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5">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5">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5">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5">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5">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5">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5">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5">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5">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5">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5">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5">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5">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5">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5">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5">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5">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5">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5">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5">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5">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5">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5">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5">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5">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5">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5">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5">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5">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5">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5">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si="254"/>
        <v>0</v>
      </c>
      <c r="BJ1227" s="54">
        <f t="shared" si="267"/>
        <v>0</v>
      </c>
      <c r="BK1227" s="54">
        <f t="shared" si="255"/>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si="256"/>
        <v>ne</v>
      </c>
    </row>
    <row r="1228" spans="2:71" x14ac:dyDescent="0.25">
      <c r="B1228" s="54" t="e">
        <f>VLOOKUP(E1228,'VPS1'!$J$10:$J$29,1,FALSE)</f>
        <v>#N/A</v>
      </c>
      <c r="C1228" s="131" t="str">
        <f t="shared" si="257"/>
        <v/>
      </c>
      <c r="D1228" s="132"/>
      <c r="E1228" s="132"/>
      <c r="F1228" s="55"/>
      <c r="G1228" s="132"/>
      <c r="H1228" s="132"/>
      <c r="I1228" s="132"/>
      <c r="J1228" s="132"/>
      <c r="K1228" s="132"/>
      <c r="L1228" s="133"/>
      <c r="M1228" s="134"/>
      <c r="N1228" s="132"/>
      <c r="O1228" s="132"/>
      <c r="P1228" s="134" t="str">
        <f t="shared" si="258"/>
        <v>nepildyti</v>
      </c>
      <c r="Q1228" s="135" t="str">
        <f t="shared" si="258"/>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si="259"/>
        <v>0</v>
      </c>
      <c r="BI1228" s="54">
        <f t="shared" si="254"/>
        <v>0</v>
      </c>
      <c r="BJ1228" s="54">
        <f t="shared" si="267"/>
        <v>0</v>
      </c>
      <c r="BK1228" s="54">
        <f t="shared" si="255"/>
        <v>0</v>
      </c>
      <c r="BL1228" s="54">
        <f t="shared" si="260"/>
        <v>0</v>
      </c>
      <c r="BM1228" s="54">
        <f t="shared" si="261"/>
        <v>0</v>
      </c>
      <c r="BN1228" s="54" t="str">
        <f t="shared" si="262"/>
        <v>ne</v>
      </c>
      <c r="BO1228" s="54" t="str">
        <f t="shared" si="263"/>
        <v>ne</v>
      </c>
      <c r="BP1228" s="54" t="str">
        <f t="shared" si="263"/>
        <v>ne</v>
      </c>
      <c r="BQ1228" s="54" t="str">
        <f t="shared" si="264"/>
        <v>ne</v>
      </c>
      <c r="BR1228" s="54" t="str">
        <f t="shared" si="265"/>
        <v>ne</v>
      </c>
      <c r="BS1228" s="54" t="str">
        <f t="shared" si="256"/>
        <v>ne</v>
      </c>
    </row>
    <row r="1229" spans="2:71" x14ac:dyDescent="0.25">
      <c r="B1229" s="54" t="e">
        <f>VLOOKUP(E1229,'VPS1'!$J$10:$J$29,1,FALSE)</f>
        <v>#N/A</v>
      </c>
      <c r="C1229" s="131" t="str">
        <f t="shared" si="257"/>
        <v/>
      </c>
      <c r="D1229" s="132"/>
      <c r="E1229" s="132"/>
      <c r="F1229" s="55"/>
      <c r="G1229" s="132"/>
      <c r="H1229" s="132"/>
      <c r="I1229" s="132"/>
      <c r="J1229" s="132"/>
      <c r="K1229" s="132"/>
      <c r="L1229" s="133"/>
      <c r="M1229" s="134"/>
      <c r="N1229" s="132"/>
      <c r="O1229" s="132"/>
      <c r="P1229" s="134" t="str">
        <f t="shared" si="258"/>
        <v>nepildyti</v>
      </c>
      <c r="Q1229" s="135" t="str">
        <f t="shared" si="258"/>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59"/>
        <v>0</v>
      </c>
      <c r="BI1229" s="54">
        <f t="shared" si="254"/>
        <v>0</v>
      </c>
      <c r="BJ1229" s="54">
        <f t="shared" si="267"/>
        <v>0</v>
      </c>
      <c r="BK1229" s="54">
        <f t="shared" si="255"/>
        <v>0</v>
      </c>
      <c r="BL1229" s="54">
        <f t="shared" si="260"/>
        <v>0</v>
      </c>
      <c r="BM1229" s="54">
        <f t="shared" si="261"/>
        <v>0</v>
      </c>
      <c r="BN1229" s="54" t="str">
        <f t="shared" si="262"/>
        <v>ne</v>
      </c>
      <c r="BO1229" s="54" t="str">
        <f t="shared" si="263"/>
        <v>ne</v>
      </c>
      <c r="BP1229" s="54" t="str">
        <f t="shared" si="263"/>
        <v>ne</v>
      </c>
      <c r="BQ1229" s="54" t="str">
        <f t="shared" si="264"/>
        <v>ne</v>
      </c>
      <c r="BR1229" s="54" t="str">
        <f t="shared" si="265"/>
        <v>ne</v>
      </c>
      <c r="BS1229" s="54" t="str">
        <f t="shared" si="256"/>
        <v>ne</v>
      </c>
    </row>
    <row r="1230" spans="2:71" x14ac:dyDescent="0.25">
      <c r="B1230" s="54" t="e">
        <f>VLOOKUP(E1230,'VPS1'!$J$10:$J$29,1,FALSE)</f>
        <v>#N/A</v>
      </c>
      <c r="C1230" s="131" t="str">
        <f t="shared" si="257"/>
        <v/>
      </c>
      <c r="D1230" s="132"/>
      <c r="E1230" s="132"/>
      <c r="F1230" s="55"/>
      <c r="G1230" s="132"/>
      <c r="H1230" s="132"/>
      <c r="I1230" s="132"/>
      <c r="J1230" s="132"/>
      <c r="K1230" s="132"/>
      <c r="L1230" s="133"/>
      <c r="M1230" s="134"/>
      <c r="N1230" s="132"/>
      <c r="O1230" s="132"/>
      <c r="P1230" s="134" t="str">
        <f t="shared" si="258"/>
        <v>nepildyti</v>
      </c>
      <c r="Q1230" s="135" t="str">
        <f t="shared" si="258"/>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59"/>
        <v>0</v>
      </c>
      <c r="BI1230" s="54">
        <f t="shared" ref="BI1230:BI1293" si="268">IF($AH1230&gt;0,YEAR($AH1230),)</f>
        <v>0</v>
      </c>
      <c r="BJ1230" s="54">
        <f t="shared" si="267"/>
        <v>0</v>
      </c>
      <c r="BK1230" s="54">
        <f t="shared" ref="BK1230:BK1293" si="269">IF($AJ1230&gt;0,YEAR($AJ1230),)</f>
        <v>0</v>
      </c>
      <c r="BL1230" s="54">
        <f t="shared" si="260"/>
        <v>0</v>
      </c>
      <c r="BM1230" s="54">
        <f t="shared" si="261"/>
        <v>0</v>
      </c>
      <c r="BN1230" s="54" t="str">
        <f t="shared" si="262"/>
        <v>ne</v>
      </c>
      <c r="BO1230" s="54" t="str">
        <f t="shared" si="263"/>
        <v>ne</v>
      </c>
      <c r="BP1230" s="54" t="str">
        <f t="shared" si="263"/>
        <v>ne</v>
      </c>
      <c r="BQ1230" s="54" t="str">
        <f t="shared" si="264"/>
        <v>ne</v>
      </c>
      <c r="BR1230" s="54" t="str">
        <f t="shared" si="265"/>
        <v>ne</v>
      </c>
      <c r="BS1230" s="54" t="str">
        <f t="shared" ref="BS1230:BS1293" si="270">IF(BK1230&gt;0,"taip","ne")</f>
        <v>ne</v>
      </c>
    </row>
    <row r="1231" spans="2:71" x14ac:dyDescent="0.25">
      <c r="B1231" s="54" t="e">
        <f>VLOOKUP(E1231,'VPS1'!$J$10:$J$29,1,FALSE)</f>
        <v>#N/A</v>
      </c>
      <c r="C1231" s="131" t="str">
        <f t="shared" ref="C1231:C1294" si="271">LEFT(E1231,4)</f>
        <v/>
      </c>
      <c r="D1231" s="132"/>
      <c r="E1231" s="132"/>
      <c r="F1231" s="55"/>
      <c r="G1231" s="132"/>
      <c r="H1231" s="132"/>
      <c r="I1231" s="132"/>
      <c r="J1231" s="132"/>
      <c r="K1231" s="132"/>
      <c r="L1231" s="133"/>
      <c r="M1231" s="134"/>
      <c r="N1231" s="132"/>
      <c r="O1231" s="132"/>
      <c r="P1231" s="134" t="str">
        <f t="shared" ref="P1231:Q1294" si="272">IF($N1231="fizinis asmuo","užpildykite","nepildyti")</f>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ref="BH1231:BH1294" si="273">IF($AF1231&gt;0,YEAR($AF1231),)</f>
        <v>0</v>
      </c>
      <c r="BI1231" s="54">
        <f t="shared" si="268"/>
        <v>0</v>
      </c>
      <c r="BJ1231" s="54">
        <f t="shared" si="267"/>
        <v>0</v>
      </c>
      <c r="BK1231" s="54">
        <f t="shared" si="269"/>
        <v>0</v>
      </c>
      <c r="BL1231" s="54">
        <f t="shared" ref="BL1231:BL1294" si="274">IF($AK1231&gt;0,$AK1231,)</f>
        <v>0</v>
      </c>
      <c r="BM1231" s="54">
        <f t="shared" ref="BM1231:BM1294" si="275">IF($AL1231&gt;0,$AL1231,)</f>
        <v>0</v>
      </c>
      <c r="BN1231" s="54" t="str">
        <f t="shared" ref="BN1231:BN1294" si="276">IF(BH1231&gt;0,"taip","ne")</f>
        <v>ne</v>
      </c>
      <c r="BO1231" s="54" t="str">
        <f t="shared" ref="BO1231:BP1294" si="277">IF(BI1231&gt;0,"taip","ne")</f>
        <v>ne</v>
      </c>
      <c r="BP1231" s="54" t="str">
        <f t="shared" si="277"/>
        <v>ne</v>
      </c>
      <c r="BQ1231" s="54" t="str">
        <f t="shared" ref="BQ1231:BQ1294" si="278">IF(BL1231&gt;0,"taip","ne")</f>
        <v>ne</v>
      </c>
      <c r="BR1231" s="54" t="str">
        <f t="shared" ref="BR1231:BR1294" si="279">IF(BM1231&gt;0,"taip","ne")</f>
        <v>ne</v>
      </c>
      <c r="BS1231" s="54" t="str">
        <f t="shared" si="270"/>
        <v>ne</v>
      </c>
    </row>
    <row r="1232" spans="2:71" x14ac:dyDescent="0.25">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5">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5">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5">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5">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5">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5">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5">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si="266"/>
        <v>0</v>
      </c>
      <c r="BH1239" s="54">
        <f t="shared" si="273"/>
        <v>0</v>
      </c>
      <c r="BI1239" s="54">
        <f t="shared" si="268"/>
        <v>0</v>
      </c>
      <c r="BJ1239" s="54">
        <f t="shared" si="267"/>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5">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66"/>
        <v>0</v>
      </c>
      <c r="BH1240" s="54">
        <f t="shared" si="273"/>
        <v>0</v>
      </c>
      <c r="BI1240" s="54">
        <f t="shared" si="268"/>
        <v>0</v>
      </c>
      <c r="BJ1240" s="54">
        <f t="shared" si="267"/>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5">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66"/>
        <v>0</v>
      </c>
      <c r="BH1241" s="54">
        <f t="shared" si="273"/>
        <v>0</v>
      </c>
      <c r="BI1241" s="54">
        <f t="shared" si="268"/>
        <v>0</v>
      </c>
      <c r="BJ1241" s="54">
        <f t="shared" si="267"/>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5">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ref="BG1242:BG1305" si="280">IF($F1242&gt;0,YEAR($F1242),)</f>
        <v>0</v>
      </c>
      <c r="BH1242" s="54">
        <f t="shared" si="273"/>
        <v>0</v>
      </c>
      <c r="BI1242" s="54">
        <f t="shared" si="268"/>
        <v>0</v>
      </c>
      <c r="BJ1242" s="54">
        <f t="shared" ref="BJ1242:BJ1305" si="281">IF($AI1242&gt;0,YEAR($AI1242),)</f>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5">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5">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5">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5">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5">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5">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5">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5">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5">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5">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5">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5">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5">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5">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5">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5">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5">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5">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5">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5">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5">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5">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5">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5">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5">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5">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5">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5">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5">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5">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5">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5">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5">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5">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5">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5">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5">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5">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5">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5">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5">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5">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5">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5">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5">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5">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5">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5">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5">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si="268"/>
        <v>0</v>
      </c>
      <c r="BJ1291" s="54">
        <f t="shared" si="281"/>
        <v>0</v>
      </c>
      <c r="BK1291" s="54">
        <f t="shared" si="269"/>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si="270"/>
        <v>ne</v>
      </c>
    </row>
    <row r="1292" spans="2:71" x14ac:dyDescent="0.25">
      <c r="B1292" s="54" t="e">
        <f>VLOOKUP(E1292,'VPS1'!$J$10:$J$29,1,FALSE)</f>
        <v>#N/A</v>
      </c>
      <c r="C1292" s="131" t="str">
        <f t="shared" si="271"/>
        <v/>
      </c>
      <c r="D1292" s="132"/>
      <c r="E1292" s="132"/>
      <c r="F1292" s="55"/>
      <c r="G1292" s="132"/>
      <c r="H1292" s="132"/>
      <c r="I1292" s="132"/>
      <c r="J1292" s="132"/>
      <c r="K1292" s="132"/>
      <c r="L1292" s="133"/>
      <c r="M1292" s="134"/>
      <c r="N1292" s="132"/>
      <c r="O1292" s="132"/>
      <c r="P1292" s="134" t="str">
        <f t="shared" si="272"/>
        <v>nepildyti</v>
      </c>
      <c r="Q1292" s="135" t="str">
        <f t="shared" si="272"/>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si="273"/>
        <v>0</v>
      </c>
      <c r="BI1292" s="54">
        <f t="shared" si="268"/>
        <v>0</v>
      </c>
      <c r="BJ1292" s="54">
        <f t="shared" si="281"/>
        <v>0</v>
      </c>
      <c r="BK1292" s="54">
        <f t="shared" si="269"/>
        <v>0</v>
      </c>
      <c r="BL1292" s="54">
        <f t="shared" si="274"/>
        <v>0</v>
      </c>
      <c r="BM1292" s="54">
        <f t="shared" si="275"/>
        <v>0</v>
      </c>
      <c r="BN1292" s="54" t="str">
        <f t="shared" si="276"/>
        <v>ne</v>
      </c>
      <c r="BO1292" s="54" t="str">
        <f t="shared" si="277"/>
        <v>ne</v>
      </c>
      <c r="BP1292" s="54" t="str">
        <f t="shared" si="277"/>
        <v>ne</v>
      </c>
      <c r="BQ1292" s="54" t="str">
        <f t="shared" si="278"/>
        <v>ne</v>
      </c>
      <c r="BR1292" s="54" t="str">
        <f t="shared" si="279"/>
        <v>ne</v>
      </c>
      <c r="BS1292" s="54" t="str">
        <f t="shared" si="270"/>
        <v>ne</v>
      </c>
    </row>
    <row r="1293" spans="2:71" x14ac:dyDescent="0.25">
      <c r="B1293" s="54" t="e">
        <f>VLOOKUP(E1293,'VPS1'!$J$10:$J$29,1,FALSE)</f>
        <v>#N/A</v>
      </c>
      <c r="C1293" s="131" t="str">
        <f t="shared" si="271"/>
        <v/>
      </c>
      <c r="D1293" s="132"/>
      <c r="E1293" s="132"/>
      <c r="F1293" s="55"/>
      <c r="G1293" s="132"/>
      <c r="H1293" s="132"/>
      <c r="I1293" s="132"/>
      <c r="J1293" s="132"/>
      <c r="K1293" s="132"/>
      <c r="L1293" s="133"/>
      <c r="M1293" s="134"/>
      <c r="N1293" s="132"/>
      <c r="O1293" s="132"/>
      <c r="P1293" s="134" t="str">
        <f t="shared" si="272"/>
        <v>nepildyti</v>
      </c>
      <c r="Q1293" s="135" t="str">
        <f t="shared" si="272"/>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73"/>
        <v>0</v>
      </c>
      <c r="BI1293" s="54">
        <f t="shared" si="268"/>
        <v>0</v>
      </c>
      <c r="BJ1293" s="54">
        <f t="shared" si="281"/>
        <v>0</v>
      </c>
      <c r="BK1293" s="54">
        <f t="shared" si="269"/>
        <v>0</v>
      </c>
      <c r="BL1293" s="54">
        <f t="shared" si="274"/>
        <v>0</v>
      </c>
      <c r="BM1293" s="54">
        <f t="shared" si="275"/>
        <v>0</v>
      </c>
      <c r="BN1293" s="54" t="str">
        <f t="shared" si="276"/>
        <v>ne</v>
      </c>
      <c r="BO1293" s="54" t="str">
        <f t="shared" si="277"/>
        <v>ne</v>
      </c>
      <c r="BP1293" s="54" t="str">
        <f t="shared" si="277"/>
        <v>ne</v>
      </c>
      <c r="BQ1293" s="54" t="str">
        <f t="shared" si="278"/>
        <v>ne</v>
      </c>
      <c r="BR1293" s="54" t="str">
        <f t="shared" si="279"/>
        <v>ne</v>
      </c>
      <c r="BS1293" s="54" t="str">
        <f t="shared" si="270"/>
        <v>ne</v>
      </c>
    </row>
    <row r="1294" spans="2:71" x14ac:dyDescent="0.25">
      <c r="B1294" s="54" t="e">
        <f>VLOOKUP(E1294,'VPS1'!$J$10:$J$29,1,FALSE)</f>
        <v>#N/A</v>
      </c>
      <c r="C1294" s="131" t="str">
        <f t="shared" si="271"/>
        <v/>
      </c>
      <c r="D1294" s="132"/>
      <c r="E1294" s="132"/>
      <c r="F1294" s="55"/>
      <c r="G1294" s="132"/>
      <c r="H1294" s="132"/>
      <c r="I1294" s="132"/>
      <c r="J1294" s="132"/>
      <c r="K1294" s="132"/>
      <c r="L1294" s="133"/>
      <c r="M1294" s="134"/>
      <c r="N1294" s="132"/>
      <c r="O1294" s="132"/>
      <c r="P1294" s="134" t="str">
        <f t="shared" si="272"/>
        <v>nepildyti</v>
      </c>
      <c r="Q1294" s="135" t="str">
        <f t="shared" si="272"/>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73"/>
        <v>0</v>
      </c>
      <c r="BI1294" s="54">
        <f t="shared" ref="BI1294:BI1357" si="282">IF($AH1294&gt;0,YEAR($AH1294),)</f>
        <v>0</v>
      </c>
      <c r="BJ1294" s="54">
        <f t="shared" si="281"/>
        <v>0</v>
      </c>
      <c r="BK1294" s="54">
        <f t="shared" ref="BK1294:BK1357" si="283">IF($AJ1294&gt;0,YEAR($AJ1294),)</f>
        <v>0</v>
      </c>
      <c r="BL1294" s="54">
        <f t="shared" si="274"/>
        <v>0</v>
      </c>
      <c r="BM1294" s="54">
        <f t="shared" si="275"/>
        <v>0</v>
      </c>
      <c r="BN1294" s="54" t="str">
        <f t="shared" si="276"/>
        <v>ne</v>
      </c>
      <c r="BO1294" s="54" t="str">
        <f t="shared" si="277"/>
        <v>ne</v>
      </c>
      <c r="BP1294" s="54" t="str">
        <f t="shared" si="277"/>
        <v>ne</v>
      </c>
      <c r="BQ1294" s="54" t="str">
        <f t="shared" si="278"/>
        <v>ne</v>
      </c>
      <c r="BR1294" s="54" t="str">
        <f t="shared" si="279"/>
        <v>ne</v>
      </c>
      <c r="BS1294" s="54" t="str">
        <f t="shared" ref="BS1294:BS1357" si="284">IF(BK1294&gt;0,"taip","ne")</f>
        <v>ne</v>
      </c>
    </row>
    <row r="1295" spans="2:71" x14ac:dyDescent="0.25">
      <c r="B1295" s="54" t="e">
        <f>VLOOKUP(E1295,'VPS1'!$J$10:$J$29,1,FALSE)</f>
        <v>#N/A</v>
      </c>
      <c r="C1295" s="131" t="str">
        <f t="shared" ref="C1295:C1358" si="285">LEFT(E1295,4)</f>
        <v/>
      </c>
      <c r="D1295" s="132"/>
      <c r="E1295" s="132"/>
      <c r="F1295" s="55"/>
      <c r="G1295" s="132"/>
      <c r="H1295" s="132"/>
      <c r="I1295" s="132"/>
      <c r="J1295" s="132"/>
      <c r="K1295" s="132"/>
      <c r="L1295" s="133"/>
      <c r="M1295" s="134"/>
      <c r="N1295" s="132"/>
      <c r="O1295" s="132"/>
      <c r="P1295" s="134" t="str">
        <f t="shared" ref="P1295:Q1358" si="286">IF($N1295="fizinis asmuo","užpildykite","nepildyti")</f>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ref="BH1295:BH1358" si="287">IF($AF1295&gt;0,YEAR($AF1295),)</f>
        <v>0</v>
      </c>
      <c r="BI1295" s="54">
        <f t="shared" si="282"/>
        <v>0</v>
      </c>
      <c r="BJ1295" s="54">
        <f t="shared" si="281"/>
        <v>0</v>
      </c>
      <c r="BK1295" s="54">
        <f t="shared" si="283"/>
        <v>0</v>
      </c>
      <c r="BL1295" s="54">
        <f t="shared" ref="BL1295:BL1358" si="288">IF($AK1295&gt;0,$AK1295,)</f>
        <v>0</v>
      </c>
      <c r="BM1295" s="54">
        <f t="shared" ref="BM1295:BM1358" si="289">IF($AL1295&gt;0,$AL1295,)</f>
        <v>0</v>
      </c>
      <c r="BN1295" s="54" t="str">
        <f t="shared" ref="BN1295:BN1358" si="290">IF(BH1295&gt;0,"taip","ne")</f>
        <v>ne</v>
      </c>
      <c r="BO1295" s="54" t="str">
        <f t="shared" ref="BO1295:BP1358" si="291">IF(BI1295&gt;0,"taip","ne")</f>
        <v>ne</v>
      </c>
      <c r="BP1295" s="54" t="str">
        <f t="shared" si="291"/>
        <v>ne</v>
      </c>
      <c r="BQ1295" s="54" t="str">
        <f t="shared" ref="BQ1295:BQ1358" si="292">IF(BL1295&gt;0,"taip","ne")</f>
        <v>ne</v>
      </c>
      <c r="BR1295" s="54" t="str">
        <f t="shared" ref="BR1295:BR1358" si="293">IF(BM1295&gt;0,"taip","ne")</f>
        <v>ne</v>
      </c>
      <c r="BS1295" s="54" t="str">
        <f t="shared" si="284"/>
        <v>ne</v>
      </c>
    </row>
    <row r="1296" spans="2:71" x14ac:dyDescent="0.25">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5">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5">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5">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5">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5">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5">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5">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si="280"/>
        <v>0</v>
      </c>
      <c r="BH1303" s="54">
        <f t="shared" si="287"/>
        <v>0</v>
      </c>
      <c r="BI1303" s="54">
        <f t="shared" si="282"/>
        <v>0</v>
      </c>
      <c r="BJ1303" s="54">
        <f t="shared" si="281"/>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5">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80"/>
        <v>0</v>
      </c>
      <c r="BH1304" s="54">
        <f t="shared" si="287"/>
        <v>0</v>
      </c>
      <c r="BI1304" s="54">
        <f t="shared" si="282"/>
        <v>0</v>
      </c>
      <c r="BJ1304" s="54">
        <f t="shared" si="281"/>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5">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80"/>
        <v>0</v>
      </c>
      <c r="BH1305" s="54">
        <f t="shared" si="287"/>
        <v>0</v>
      </c>
      <c r="BI1305" s="54">
        <f t="shared" si="282"/>
        <v>0</v>
      </c>
      <c r="BJ1305" s="54">
        <f t="shared" si="281"/>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5">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ref="BG1306:BG1369" si="294">IF($F1306&gt;0,YEAR($F1306),)</f>
        <v>0</v>
      </c>
      <c r="BH1306" s="54">
        <f t="shared" si="287"/>
        <v>0</v>
      </c>
      <c r="BI1306" s="54">
        <f t="shared" si="282"/>
        <v>0</v>
      </c>
      <c r="BJ1306" s="54">
        <f t="shared" ref="BJ1306:BJ1369" si="295">IF($AI1306&gt;0,YEAR($AI1306),)</f>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5">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5">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5">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5">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5">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5">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5">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5">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5">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5">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5">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5">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5">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5">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5">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5">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5">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5">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5">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5">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5">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5">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5">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5">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5">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5">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5">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5">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5">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5">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5">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5">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5">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5">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5">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5">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5">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5">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5">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5">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5">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5">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5">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5">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5">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5">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5">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5">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5">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si="282"/>
        <v>0</v>
      </c>
      <c r="BJ1355" s="54">
        <f t="shared" si="295"/>
        <v>0</v>
      </c>
      <c r="BK1355" s="54">
        <f t="shared" si="283"/>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si="284"/>
        <v>ne</v>
      </c>
    </row>
    <row r="1356" spans="2:71" x14ac:dyDescent="0.25">
      <c r="B1356" s="54" t="e">
        <f>VLOOKUP(E1356,'VPS1'!$J$10:$J$29,1,FALSE)</f>
        <v>#N/A</v>
      </c>
      <c r="C1356" s="131" t="str">
        <f t="shared" si="285"/>
        <v/>
      </c>
      <c r="D1356" s="132"/>
      <c r="E1356" s="132"/>
      <c r="F1356" s="55"/>
      <c r="G1356" s="132"/>
      <c r="H1356" s="132"/>
      <c r="I1356" s="132"/>
      <c r="J1356" s="132"/>
      <c r="K1356" s="132"/>
      <c r="L1356" s="133"/>
      <c r="M1356" s="134"/>
      <c r="N1356" s="132"/>
      <c r="O1356" s="132"/>
      <c r="P1356" s="134" t="str">
        <f t="shared" si="286"/>
        <v>nepildyti</v>
      </c>
      <c r="Q1356" s="135" t="str">
        <f t="shared" si="286"/>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si="287"/>
        <v>0</v>
      </c>
      <c r="BI1356" s="54">
        <f t="shared" si="282"/>
        <v>0</v>
      </c>
      <c r="BJ1356" s="54">
        <f t="shared" si="295"/>
        <v>0</v>
      </c>
      <c r="BK1356" s="54">
        <f t="shared" si="283"/>
        <v>0</v>
      </c>
      <c r="BL1356" s="54">
        <f t="shared" si="288"/>
        <v>0</v>
      </c>
      <c r="BM1356" s="54">
        <f t="shared" si="289"/>
        <v>0</v>
      </c>
      <c r="BN1356" s="54" t="str">
        <f t="shared" si="290"/>
        <v>ne</v>
      </c>
      <c r="BO1356" s="54" t="str">
        <f t="shared" si="291"/>
        <v>ne</v>
      </c>
      <c r="BP1356" s="54" t="str">
        <f t="shared" si="291"/>
        <v>ne</v>
      </c>
      <c r="BQ1356" s="54" t="str">
        <f t="shared" si="292"/>
        <v>ne</v>
      </c>
      <c r="BR1356" s="54" t="str">
        <f t="shared" si="293"/>
        <v>ne</v>
      </c>
      <c r="BS1356" s="54" t="str">
        <f t="shared" si="284"/>
        <v>ne</v>
      </c>
    </row>
    <row r="1357" spans="2:71" x14ac:dyDescent="0.25">
      <c r="B1357" s="54" t="e">
        <f>VLOOKUP(E1357,'VPS1'!$J$10:$J$29,1,FALSE)</f>
        <v>#N/A</v>
      </c>
      <c r="C1357" s="131" t="str">
        <f t="shared" si="285"/>
        <v/>
      </c>
      <c r="D1357" s="132"/>
      <c r="E1357" s="132"/>
      <c r="F1357" s="55"/>
      <c r="G1357" s="132"/>
      <c r="H1357" s="132"/>
      <c r="I1357" s="132"/>
      <c r="J1357" s="132"/>
      <c r="K1357" s="132"/>
      <c r="L1357" s="133"/>
      <c r="M1357" s="134"/>
      <c r="N1357" s="132"/>
      <c r="O1357" s="132"/>
      <c r="P1357" s="134" t="str">
        <f t="shared" si="286"/>
        <v>nepildyti</v>
      </c>
      <c r="Q1357" s="135" t="str">
        <f t="shared" si="286"/>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287"/>
        <v>0</v>
      </c>
      <c r="BI1357" s="54">
        <f t="shared" si="282"/>
        <v>0</v>
      </c>
      <c r="BJ1357" s="54">
        <f t="shared" si="295"/>
        <v>0</v>
      </c>
      <c r="BK1357" s="54">
        <f t="shared" si="283"/>
        <v>0</v>
      </c>
      <c r="BL1357" s="54">
        <f t="shared" si="288"/>
        <v>0</v>
      </c>
      <c r="BM1357" s="54">
        <f t="shared" si="289"/>
        <v>0</v>
      </c>
      <c r="BN1357" s="54" t="str">
        <f t="shared" si="290"/>
        <v>ne</v>
      </c>
      <c r="BO1357" s="54" t="str">
        <f t="shared" si="291"/>
        <v>ne</v>
      </c>
      <c r="BP1357" s="54" t="str">
        <f t="shared" si="291"/>
        <v>ne</v>
      </c>
      <c r="BQ1357" s="54" t="str">
        <f t="shared" si="292"/>
        <v>ne</v>
      </c>
      <c r="BR1357" s="54" t="str">
        <f t="shared" si="293"/>
        <v>ne</v>
      </c>
      <c r="BS1357" s="54" t="str">
        <f t="shared" si="284"/>
        <v>ne</v>
      </c>
    </row>
    <row r="1358" spans="2:71" x14ac:dyDescent="0.25">
      <c r="B1358" s="54" t="e">
        <f>VLOOKUP(E1358,'VPS1'!$J$10:$J$29,1,FALSE)</f>
        <v>#N/A</v>
      </c>
      <c r="C1358" s="131" t="str">
        <f t="shared" si="285"/>
        <v/>
      </c>
      <c r="D1358" s="132"/>
      <c r="E1358" s="132"/>
      <c r="F1358" s="55"/>
      <c r="G1358" s="132"/>
      <c r="H1358" s="132"/>
      <c r="I1358" s="132"/>
      <c r="J1358" s="132"/>
      <c r="K1358" s="132"/>
      <c r="L1358" s="133"/>
      <c r="M1358" s="134"/>
      <c r="N1358" s="132"/>
      <c r="O1358" s="132"/>
      <c r="P1358" s="134" t="str">
        <f t="shared" si="286"/>
        <v>nepildyti</v>
      </c>
      <c r="Q1358" s="135" t="str">
        <f t="shared" si="286"/>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287"/>
        <v>0</v>
      </c>
      <c r="BI1358" s="54">
        <f t="shared" ref="BI1358:BI1421" si="296">IF($AH1358&gt;0,YEAR($AH1358),)</f>
        <v>0</v>
      </c>
      <c r="BJ1358" s="54">
        <f t="shared" si="295"/>
        <v>0</v>
      </c>
      <c r="BK1358" s="54">
        <f t="shared" ref="BK1358:BK1421" si="297">IF($AJ1358&gt;0,YEAR($AJ1358),)</f>
        <v>0</v>
      </c>
      <c r="BL1358" s="54">
        <f t="shared" si="288"/>
        <v>0</v>
      </c>
      <c r="BM1358" s="54">
        <f t="shared" si="289"/>
        <v>0</v>
      </c>
      <c r="BN1358" s="54" t="str">
        <f t="shared" si="290"/>
        <v>ne</v>
      </c>
      <c r="BO1358" s="54" t="str">
        <f t="shared" si="291"/>
        <v>ne</v>
      </c>
      <c r="BP1358" s="54" t="str">
        <f t="shared" si="291"/>
        <v>ne</v>
      </c>
      <c r="BQ1358" s="54" t="str">
        <f t="shared" si="292"/>
        <v>ne</v>
      </c>
      <c r="BR1358" s="54" t="str">
        <f t="shared" si="293"/>
        <v>ne</v>
      </c>
      <c r="BS1358" s="54" t="str">
        <f t="shared" ref="BS1358:BS1421" si="298">IF(BK1358&gt;0,"taip","ne")</f>
        <v>ne</v>
      </c>
    </row>
    <row r="1359" spans="2:71" x14ac:dyDescent="0.25">
      <c r="B1359" s="54" t="e">
        <f>VLOOKUP(E1359,'VPS1'!$J$10:$J$29,1,FALSE)</f>
        <v>#N/A</v>
      </c>
      <c r="C1359" s="131" t="str">
        <f t="shared" ref="C1359:C1422" si="299">LEFT(E1359,4)</f>
        <v/>
      </c>
      <c r="D1359" s="132"/>
      <c r="E1359" s="132"/>
      <c r="F1359" s="55"/>
      <c r="G1359" s="132"/>
      <c r="H1359" s="132"/>
      <c r="I1359" s="132"/>
      <c r="J1359" s="132"/>
      <c r="K1359" s="132"/>
      <c r="L1359" s="133"/>
      <c r="M1359" s="134"/>
      <c r="N1359" s="132"/>
      <c r="O1359" s="132"/>
      <c r="P1359" s="134" t="str">
        <f t="shared" ref="P1359:Q1422" si="300">IF($N1359="fizinis asmuo","užpildykite","nepildyti")</f>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ref="BH1359:BH1422" si="301">IF($AF1359&gt;0,YEAR($AF1359),)</f>
        <v>0</v>
      </c>
      <c r="BI1359" s="54">
        <f t="shared" si="296"/>
        <v>0</v>
      </c>
      <c r="BJ1359" s="54">
        <f t="shared" si="295"/>
        <v>0</v>
      </c>
      <c r="BK1359" s="54">
        <f t="shared" si="297"/>
        <v>0</v>
      </c>
      <c r="BL1359" s="54">
        <f t="shared" ref="BL1359:BL1422" si="302">IF($AK1359&gt;0,$AK1359,)</f>
        <v>0</v>
      </c>
      <c r="BM1359" s="54">
        <f t="shared" ref="BM1359:BM1422" si="303">IF($AL1359&gt;0,$AL1359,)</f>
        <v>0</v>
      </c>
      <c r="BN1359" s="54" t="str">
        <f t="shared" ref="BN1359:BN1422" si="304">IF(BH1359&gt;0,"taip","ne")</f>
        <v>ne</v>
      </c>
      <c r="BO1359" s="54" t="str">
        <f t="shared" ref="BO1359:BP1422" si="305">IF(BI1359&gt;0,"taip","ne")</f>
        <v>ne</v>
      </c>
      <c r="BP1359" s="54" t="str">
        <f t="shared" si="305"/>
        <v>ne</v>
      </c>
      <c r="BQ1359" s="54" t="str">
        <f t="shared" ref="BQ1359:BQ1422" si="306">IF(BL1359&gt;0,"taip","ne")</f>
        <v>ne</v>
      </c>
      <c r="BR1359" s="54" t="str">
        <f t="shared" ref="BR1359:BR1422" si="307">IF(BM1359&gt;0,"taip","ne")</f>
        <v>ne</v>
      </c>
      <c r="BS1359" s="54" t="str">
        <f t="shared" si="298"/>
        <v>ne</v>
      </c>
    </row>
    <row r="1360" spans="2:71" x14ac:dyDescent="0.25">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5">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5">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5">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5">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5">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5">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5">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si="294"/>
        <v>0</v>
      </c>
      <c r="BH1367" s="54">
        <f t="shared" si="301"/>
        <v>0</v>
      </c>
      <c r="BI1367" s="54">
        <f t="shared" si="296"/>
        <v>0</v>
      </c>
      <c r="BJ1367" s="54">
        <f t="shared" si="295"/>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5">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294"/>
        <v>0</v>
      </c>
      <c r="BH1368" s="54">
        <f t="shared" si="301"/>
        <v>0</v>
      </c>
      <c r="BI1368" s="54">
        <f t="shared" si="296"/>
        <v>0</v>
      </c>
      <c r="BJ1368" s="54">
        <f t="shared" si="295"/>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5">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294"/>
        <v>0</v>
      </c>
      <c r="BH1369" s="54">
        <f t="shared" si="301"/>
        <v>0</v>
      </c>
      <c r="BI1369" s="54">
        <f t="shared" si="296"/>
        <v>0</v>
      </c>
      <c r="BJ1369" s="54">
        <f t="shared" si="295"/>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5">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ref="BG1370:BG1433" si="308">IF($F1370&gt;0,YEAR($F1370),)</f>
        <v>0</v>
      </c>
      <c r="BH1370" s="54">
        <f t="shared" si="301"/>
        <v>0</v>
      </c>
      <c r="BI1370" s="54">
        <f t="shared" si="296"/>
        <v>0</v>
      </c>
      <c r="BJ1370" s="54">
        <f t="shared" ref="BJ1370:BJ1433" si="309">IF($AI1370&gt;0,YEAR($AI1370),)</f>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5">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5">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5">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5">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5">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5">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5">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5">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5">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5">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5">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5">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5">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5">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5">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5">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5">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5">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5">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5">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5">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5">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5">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5">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5">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5">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5">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5">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5">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5">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5">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5">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5">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5">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5">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5">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5">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5">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5">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5">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5">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5">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5">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5">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5">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5">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5">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5">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5">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si="296"/>
        <v>0</v>
      </c>
      <c r="BJ1419" s="54">
        <f t="shared" si="309"/>
        <v>0</v>
      </c>
      <c r="BK1419" s="54">
        <f t="shared" si="297"/>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si="298"/>
        <v>ne</v>
      </c>
    </row>
    <row r="1420" spans="2:71" x14ac:dyDescent="0.25">
      <c r="B1420" s="54" t="e">
        <f>VLOOKUP(E1420,'VPS1'!$J$10:$J$29,1,FALSE)</f>
        <v>#N/A</v>
      </c>
      <c r="C1420" s="131" t="str">
        <f t="shared" si="299"/>
        <v/>
      </c>
      <c r="D1420" s="132"/>
      <c r="E1420" s="132"/>
      <c r="F1420" s="55"/>
      <c r="G1420" s="132"/>
      <c r="H1420" s="132"/>
      <c r="I1420" s="132"/>
      <c r="J1420" s="132"/>
      <c r="K1420" s="132"/>
      <c r="L1420" s="133"/>
      <c r="M1420" s="134"/>
      <c r="N1420" s="132"/>
      <c r="O1420" s="132"/>
      <c r="P1420" s="134" t="str">
        <f t="shared" si="300"/>
        <v>nepildyti</v>
      </c>
      <c r="Q1420" s="135" t="str">
        <f t="shared" si="300"/>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si="301"/>
        <v>0</v>
      </c>
      <c r="BI1420" s="54">
        <f t="shared" si="296"/>
        <v>0</v>
      </c>
      <c r="BJ1420" s="54">
        <f t="shared" si="309"/>
        <v>0</v>
      </c>
      <c r="BK1420" s="54">
        <f t="shared" si="297"/>
        <v>0</v>
      </c>
      <c r="BL1420" s="54">
        <f t="shared" si="302"/>
        <v>0</v>
      </c>
      <c r="BM1420" s="54">
        <f t="shared" si="303"/>
        <v>0</v>
      </c>
      <c r="BN1420" s="54" t="str">
        <f t="shared" si="304"/>
        <v>ne</v>
      </c>
      <c r="BO1420" s="54" t="str">
        <f t="shared" si="305"/>
        <v>ne</v>
      </c>
      <c r="BP1420" s="54" t="str">
        <f t="shared" si="305"/>
        <v>ne</v>
      </c>
      <c r="BQ1420" s="54" t="str">
        <f t="shared" si="306"/>
        <v>ne</v>
      </c>
      <c r="BR1420" s="54" t="str">
        <f t="shared" si="307"/>
        <v>ne</v>
      </c>
      <c r="BS1420" s="54" t="str">
        <f t="shared" si="298"/>
        <v>ne</v>
      </c>
    </row>
    <row r="1421" spans="2:71" x14ac:dyDescent="0.25">
      <c r="B1421" s="54" t="e">
        <f>VLOOKUP(E1421,'VPS1'!$J$10:$J$29,1,FALSE)</f>
        <v>#N/A</v>
      </c>
      <c r="C1421" s="131" t="str">
        <f t="shared" si="299"/>
        <v/>
      </c>
      <c r="D1421" s="132"/>
      <c r="E1421" s="132"/>
      <c r="F1421" s="55"/>
      <c r="G1421" s="132"/>
      <c r="H1421" s="132"/>
      <c r="I1421" s="132"/>
      <c r="J1421" s="132"/>
      <c r="K1421" s="132"/>
      <c r="L1421" s="133"/>
      <c r="M1421" s="134"/>
      <c r="N1421" s="132"/>
      <c r="O1421" s="132"/>
      <c r="P1421" s="134" t="str">
        <f t="shared" si="300"/>
        <v>nepildyti</v>
      </c>
      <c r="Q1421" s="135" t="str">
        <f t="shared" si="300"/>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01"/>
        <v>0</v>
      </c>
      <c r="BI1421" s="54">
        <f t="shared" si="296"/>
        <v>0</v>
      </c>
      <c r="BJ1421" s="54">
        <f t="shared" si="309"/>
        <v>0</v>
      </c>
      <c r="BK1421" s="54">
        <f t="shared" si="297"/>
        <v>0</v>
      </c>
      <c r="BL1421" s="54">
        <f t="shared" si="302"/>
        <v>0</v>
      </c>
      <c r="BM1421" s="54">
        <f t="shared" si="303"/>
        <v>0</v>
      </c>
      <c r="BN1421" s="54" t="str">
        <f t="shared" si="304"/>
        <v>ne</v>
      </c>
      <c r="BO1421" s="54" t="str">
        <f t="shared" si="305"/>
        <v>ne</v>
      </c>
      <c r="BP1421" s="54" t="str">
        <f t="shared" si="305"/>
        <v>ne</v>
      </c>
      <c r="BQ1421" s="54" t="str">
        <f t="shared" si="306"/>
        <v>ne</v>
      </c>
      <c r="BR1421" s="54" t="str">
        <f t="shared" si="307"/>
        <v>ne</v>
      </c>
      <c r="BS1421" s="54" t="str">
        <f t="shared" si="298"/>
        <v>ne</v>
      </c>
    </row>
    <row r="1422" spans="2:71" x14ac:dyDescent="0.25">
      <c r="B1422" s="54" t="e">
        <f>VLOOKUP(E1422,'VPS1'!$J$10:$J$29,1,FALSE)</f>
        <v>#N/A</v>
      </c>
      <c r="C1422" s="131" t="str">
        <f t="shared" si="299"/>
        <v/>
      </c>
      <c r="D1422" s="132"/>
      <c r="E1422" s="132"/>
      <c r="F1422" s="55"/>
      <c r="G1422" s="132"/>
      <c r="H1422" s="132"/>
      <c r="I1422" s="132"/>
      <c r="J1422" s="132"/>
      <c r="K1422" s="132"/>
      <c r="L1422" s="133"/>
      <c r="M1422" s="134"/>
      <c r="N1422" s="132"/>
      <c r="O1422" s="132"/>
      <c r="P1422" s="134" t="str">
        <f t="shared" si="300"/>
        <v>nepildyti</v>
      </c>
      <c r="Q1422" s="135" t="str">
        <f t="shared" si="300"/>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01"/>
        <v>0</v>
      </c>
      <c r="BI1422" s="54">
        <f t="shared" ref="BI1422:BI1485" si="310">IF($AH1422&gt;0,YEAR($AH1422),)</f>
        <v>0</v>
      </c>
      <c r="BJ1422" s="54">
        <f t="shared" si="309"/>
        <v>0</v>
      </c>
      <c r="BK1422" s="54">
        <f t="shared" ref="BK1422:BK1485" si="311">IF($AJ1422&gt;0,YEAR($AJ1422),)</f>
        <v>0</v>
      </c>
      <c r="BL1422" s="54">
        <f t="shared" si="302"/>
        <v>0</v>
      </c>
      <c r="BM1422" s="54">
        <f t="shared" si="303"/>
        <v>0</v>
      </c>
      <c r="BN1422" s="54" t="str">
        <f t="shared" si="304"/>
        <v>ne</v>
      </c>
      <c r="BO1422" s="54" t="str">
        <f t="shared" si="305"/>
        <v>ne</v>
      </c>
      <c r="BP1422" s="54" t="str">
        <f t="shared" si="305"/>
        <v>ne</v>
      </c>
      <c r="BQ1422" s="54" t="str">
        <f t="shared" si="306"/>
        <v>ne</v>
      </c>
      <c r="BR1422" s="54" t="str">
        <f t="shared" si="307"/>
        <v>ne</v>
      </c>
      <c r="BS1422" s="54" t="str">
        <f t="shared" ref="BS1422:BS1485" si="312">IF(BK1422&gt;0,"taip","ne")</f>
        <v>ne</v>
      </c>
    </row>
    <row r="1423" spans="2:71" x14ac:dyDescent="0.25">
      <c r="B1423" s="54" t="e">
        <f>VLOOKUP(E1423,'VPS1'!$J$10:$J$29,1,FALSE)</f>
        <v>#N/A</v>
      </c>
      <c r="C1423" s="131" t="str">
        <f t="shared" ref="C1423:C1486" si="313">LEFT(E1423,4)</f>
        <v/>
      </c>
      <c r="D1423" s="132"/>
      <c r="E1423" s="132"/>
      <c r="F1423" s="55"/>
      <c r="G1423" s="132"/>
      <c r="H1423" s="132"/>
      <c r="I1423" s="132"/>
      <c r="J1423" s="132"/>
      <c r="K1423" s="132"/>
      <c r="L1423" s="133"/>
      <c r="M1423" s="134"/>
      <c r="N1423" s="132"/>
      <c r="O1423" s="132"/>
      <c r="P1423" s="134" t="str">
        <f t="shared" ref="P1423:Q1486" si="314">IF($N1423="fizinis asmuo","užpildykite","nepildyti")</f>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ref="BH1423:BH1486" si="315">IF($AF1423&gt;0,YEAR($AF1423),)</f>
        <v>0</v>
      </c>
      <c r="BI1423" s="54">
        <f t="shared" si="310"/>
        <v>0</v>
      </c>
      <c r="BJ1423" s="54">
        <f t="shared" si="309"/>
        <v>0</v>
      </c>
      <c r="BK1423" s="54">
        <f t="shared" si="311"/>
        <v>0</v>
      </c>
      <c r="BL1423" s="54">
        <f t="shared" ref="BL1423:BL1486" si="316">IF($AK1423&gt;0,$AK1423,)</f>
        <v>0</v>
      </c>
      <c r="BM1423" s="54">
        <f t="shared" ref="BM1423:BM1486" si="317">IF($AL1423&gt;0,$AL1423,)</f>
        <v>0</v>
      </c>
      <c r="BN1423" s="54" t="str">
        <f t="shared" ref="BN1423:BN1486" si="318">IF(BH1423&gt;0,"taip","ne")</f>
        <v>ne</v>
      </c>
      <c r="BO1423" s="54" t="str">
        <f t="shared" ref="BO1423:BP1486" si="319">IF(BI1423&gt;0,"taip","ne")</f>
        <v>ne</v>
      </c>
      <c r="BP1423" s="54" t="str">
        <f t="shared" si="319"/>
        <v>ne</v>
      </c>
      <c r="BQ1423" s="54" t="str">
        <f t="shared" ref="BQ1423:BQ1486" si="320">IF(BL1423&gt;0,"taip","ne")</f>
        <v>ne</v>
      </c>
      <c r="BR1423" s="54" t="str">
        <f t="shared" ref="BR1423:BR1486" si="321">IF(BM1423&gt;0,"taip","ne")</f>
        <v>ne</v>
      </c>
      <c r="BS1423" s="54" t="str">
        <f t="shared" si="312"/>
        <v>ne</v>
      </c>
    </row>
    <row r="1424" spans="2:71" x14ac:dyDescent="0.25">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5">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5">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5">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5">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5">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5">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5">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si="308"/>
        <v>0</v>
      </c>
      <c r="BH1431" s="54">
        <f t="shared" si="315"/>
        <v>0</v>
      </c>
      <c r="BI1431" s="54">
        <f t="shared" si="310"/>
        <v>0</v>
      </c>
      <c r="BJ1431" s="54">
        <f t="shared" si="309"/>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5">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08"/>
        <v>0</v>
      </c>
      <c r="BH1432" s="54">
        <f t="shared" si="315"/>
        <v>0</v>
      </c>
      <c r="BI1432" s="54">
        <f t="shared" si="310"/>
        <v>0</v>
      </c>
      <c r="BJ1432" s="54">
        <f t="shared" si="309"/>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5">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08"/>
        <v>0</v>
      </c>
      <c r="BH1433" s="54">
        <f t="shared" si="315"/>
        <v>0</v>
      </c>
      <c r="BI1433" s="54">
        <f t="shared" si="310"/>
        <v>0</v>
      </c>
      <c r="BJ1433" s="54">
        <f t="shared" si="309"/>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5">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ref="BG1434:BG1497" si="322">IF($F1434&gt;0,YEAR($F1434),)</f>
        <v>0</v>
      </c>
      <c r="BH1434" s="54">
        <f t="shared" si="315"/>
        <v>0</v>
      </c>
      <c r="BI1434" s="54">
        <f t="shared" si="310"/>
        <v>0</v>
      </c>
      <c r="BJ1434" s="54">
        <f t="shared" ref="BJ1434:BJ1497" si="323">IF($AI1434&gt;0,YEAR($AI1434),)</f>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5">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5">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5">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5">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5">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5">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5">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5">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5">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5">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5">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5">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5">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5">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5">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5">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5">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5">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5">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5">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5">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5">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5">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5">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5">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5">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5">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5">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5">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5">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5">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5">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5">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5">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5">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5">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5">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5">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5">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5">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5">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5">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5">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5">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5">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5">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5">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5">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5">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si="310"/>
        <v>0</v>
      </c>
      <c r="BJ1483" s="54">
        <f t="shared" si="323"/>
        <v>0</v>
      </c>
      <c r="BK1483" s="54">
        <f t="shared" si="311"/>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si="312"/>
        <v>ne</v>
      </c>
    </row>
    <row r="1484" spans="2:71" x14ac:dyDescent="0.25">
      <c r="B1484" s="54" t="e">
        <f>VLOOKUP(E1484,'VPS1'!$J$10:$J$29,1,FALSE)</f>
        <v>#N/A</v>
      </c>
      <c r="C1484" s="131" t="str">
        <f t="shared" si="313"/>
        <v/>
      </c>
      <c r="D1484" s="132"/>
      <c r="E1484" s="132"/>
      <c r="F1484" s="55"/>
      <c r="G1484" s="132"/>
      <c r="H1484" s="132"/>
      <c r="I1484" s="132"/>
      <c r="J1484" s="132"/>
      <c r="K1484" s="132"/>
      <c r="L1484" s="133"/>
      <c r="M1484" s="134"/>
      <c r="N1484" s="132"/>
      <c r="O1484" s="132"/>
      <c r="P1484" s="134" t="str">
        <f t="shared" si="314"/>
        <v>nepildyti</v>
      </c>
      <c r="Q1484" s="135" t="str">
        <f t="shared" si="314"/>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si="315"/>
        <v>0</v>
      </c>
      <c r="BI1484" s="54">
        <f t="shared" si="310"/>
        <v>0</v>
      </c>
      <c r="BJ1484" s="54">
        <f t="shared" si="323"/>
        <v>0</v>
      </c>
      <c r="BK1484" s="54">
        <f t="shared" si="311"/>
        <v>0</v>
      </c>
      <c r="BL1484" s="54">
        <f t="shared" si="316"/>
        <v>0</v>
      </c>
      <c r="BM1484" s="54">
        <f t="shared" si="317"/>
        <v>0</v>
      </c>
      <c r="BN1484" s="54" t="str">
        <f t="shared" si="318"/>
        <v>ne</v>
      </c>
      <c r="BO1484" s="54" t="str">
        <f t="shared" si="319"/>
        <v>ne</v>
      </c>
      <c r="BP1484" s="54" t="str">
        <f t="shared" si="319"/>
        <v>ne</v>
      </c>
      <c r="BQ1484" s="54" t="str">
        <f t="shared" si="320"/>
        <v>ne</v>
      </c>
      <c r="BR1484" s="54" t="str">
        <f t="shared" si="321"/>
        <v>ne</v>
      </c>
      <c r="BS1484" s="54" t="str">
        <f t="shared" si="312"/>
        <v>ne</v>
      </c>
    </row>
    <row r="1485" spans="2:71" x14ac:dyDescent="0.25">
      <c r="B1485" s="54" t="e">
        <f>VLOOKUP(E1485,'VPS1'!$J$10:$J$29,1,FALSE)</f>
        <v>#N/A</v>
      </c>
      <c r="C1485" s="131" t="str">
        <f t="shared" si="313"/>
        <v/>
      </c>
      <c r="D1485" s="132"/>
      <c r="E1485" s="132"/>
      <c r="F1485" s="55"/>
      <c r="G1485" s="132"/>
      <c r="H1485" s="132"/>
      <c r="I1485" s="132"/>
      <c r="J1485" s="132"/>
      <c r="K1485" s="132"/>
      <c r="L1485" s="133"/>
      <c r="M1485" s="134"/>
      <c r="N1485" s="132"/>
      <c r="O1485" s="132"/>
      <c r="P1485" s="134" t="str">
        <f t="shared" si="314"/>
        <v>nepildyti</v>
      </c>
      <c r="Q1485" s="135" t="str">
        <f t="shared" si="314"/>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15"/>
        <v>0</v>
      </c>
      <c r="BI1485" s="54">
        <f t="shared" si="310"/>
        <v>0</v>
      </c>
      <c r="BJ1485" s="54">
        <f t="shared" si="323"/>
        <v>0</v>
      </c>
      <c r="BK1485" s="54">
        <f t="shared" si="311"/>
        <v>0</v>
      </c>
      <c r="BL1485" s="54">
        <f t="shared" si="316"/>
        <v>0</v>
      </c>
      <c r="BM1485" s="54">
        <f t="shared" si="317"/>
        <v>0</v>
      </c>
      <c r="BN1485" s="54" t="str">
        <f t="shared" si="318"/>
        <v>ne</v>
      </c>
      <c r="BO1485" s="54" t="str">
        <f t="shared" si="319"/>
        <v>ne</v>
      </c>
      <c r="BP1485" s="54" t="str">
        <f t="shared" si="319"/>
        <v>ne</v>
      </c>
      <c r="BQ1485" s="54" t="str">
        <f t="shared" si="320"/>
        <v>ne</v>
      </c>
      <c r="BR1485" s="54" t="str">
        <f t="shared" si="321"/>
        <v>ne</v>
      </c>
      <c r="BS1485" s="54" t="str">
        <f t="shared" si="312"/>
        <v>ne</v>
      </c>
    </row>
    <row r="1486" spans="2:71" x14ac:dyDescent="0.25">
      <c r="B1486" s="54" t="e">
        <f>VLOOKUP(E1486,'VPS1'!$J$10:$J$29,1,FALSE)</f>
        <v>#N/A</v>
      </c>
      <c r="C1486" s="131" t="str">
        <f t="shared" si="313"/>
        <v/>
      </c>
      <c r="D1486" s="132"/>
      <c r="E1486" s="132"/>
      <c r="F1486" s="55"/>
      <c r="G1486" s="132"/>
      <c r="H1486" s="132"/>
      <c r="I1486" s="132"/>
      <c r="J1486" s="132"/>
      <c r="K1486" s="132"/>
      <c r="L1486" s="133"/>
      <c r="M1486" s="134"/>
      <c r="N1486" s="132"/>
      <c r="O1486" s="132"/>
      <c r="P1486" s="134" t="str">
        <f t="shared" si="314"/>
        <v>nepildyti</v>
      </c>
      <c r="Q1486" s="135" t="str">
        <f t="shared" si="314"/>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15"/>
        <v>0</v>
      </c>
      <c r="BI1486" s="54">
        <f t="shared" ref="BI1486:BI1549" si="324">IF($AH1486&gt;0,YEAR($AH1486),)</f>
        <v>0</v>
      </c>
      <c r="BJ1486" s="54">
        <f t="shared" si="323"/>
        <v>0</v>
      </c>
      <c r="BK1486" s="54">
        <f t="shared" ref="BK1486:BK1549" si="325">IF($AJ1486&gt;0,YEAR($AJ1486),)</f>
        <v>0</v>
      </c>
      <c r="BL1486" s="54">
        <f t="shared" si="316"/>
        <v>0</v>
      </c>
      <c r="BM1486" s="54">
        <f t="shared" si="317"/>
        <v>0</v>
      </c>
      <c r="BN1486" s="54" t="str">
        <f t="shared" si="318"/>
        <v>ne</v>
      </c>
      <c r="BO1486" s="54" t="str">
        <f t="shared" si="319"/>
        <v>ne</v>
      </c>
      <c r="BP1486" s="54" t="str">
        <f t="shared" si="319"/>
        <v>ne</v>
      </c>
      <c r="BQ1486" s="54" t="str">
        <f t="shared" si="320"/>
        <v>ne</v>
      </c>
      <c r="BR1486" s="54" t="str">
        <f t="shared" si="321"/>
        <v>ne</v>
      </c>
      <c r="BS1486" s="54" t="str">
        <f t="shared" ref="BS1486:BS1549" si="326">IF(BK1486&gt;0,"taip","ne")</f>
        <v>ne</v>
      </c>
    </row>
    <row r="1487" spans="2:71" x14ac:dyDescent="0.25">
      <c r="B1487" s="54" t="e">
        <f>VLOOKUP(E1487,'VPS1'!$J$10:$J$29,1,FALSE)</f>
        <v>#N/A</v>
      </c>
      <c r="C1487" s="131" t="str">
        <f t="shared" ref="C1487:C1550" si="327">LEFT(E1487,4)</f>
        <v/>
      </c>
      <c r="D1487" s="132"/>
      <c r="E1487" s="132"/>
      <c r="F1487" s="55"/>
      <c r="G1487" s="132"/>
      <c r="H1487" s="132"/>
      <c r="I1487" s="132"/>
      <c r="J1487" s="132"/>
      <c r="K1487" s="132"/>
      <c r="L1487" s="133"/>
      <c r="M1487" s="134"/>
      <c r="N1487" s="132"/>
      <c r="O1487" s="132"/>
      <c r="P1487" s="134" t="str">
        <f t="shared" ref="P1487:Q1550" si="328">IF($N1487="fizinis asmuo","užpildykite","nepildyti")</f>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ref="BH1487:BH1550" si="329">IF($AF1487&gt;0,YEAR($AF1487),)</f>
        <v>0</v>
      </c>
      <c r="BI1487" s="54">
        <f t="shared" si="324"/>
        <v>0</v>
      </c>
      <c r="BJ1487" s="54">
        <f t="shared" si="323"/>
        <v>0</v>
      </c>
      <c r="BK1487" s="54">
        <f t="shared" si="325"/>
        <v>0</v>
      </c>
      <c r="BL1487" s="54">
        <f t="shared" ref="BL1487:BL1550" si="330">IF($AK1487&gt;0,$AK1487,)</f>
        <v>0</v>
      </c>
      <c r="BM1487" s="54">
        <f t="shared" ref="BM1487:BM1550" si="331">IF($AL1487&gt;0,$AL1487,)</f>
        <v>0</v>
      </c>
      <c r="BN1487" s="54" t="str">
        <f t="shared" ref="BN1487:BN1550" si="332">IF(BH1487&gt;0,"taip","ne")</f>
        <v>ne</v>
      </c>
      <c r="BO1487" s="54" t="str">
        <f t="shared" ref="BO1487:BP1550" si="333">IF(BI1487&gt;0,"taip","ne")</f>
        <v>ne</v>
      </c>
      <c r="BP1487" s="54" t="str">
        <f t="shared" si="333"/>
        <v>ne</v>
      </c>
      <c r="BQ1487" s="54" t="str">
        <f t="shared" ref="BQ1487:BQ1550" si="334">IF(BL1487&gt;0,"taip","ne")</f>
        <v>ne</v>
      </c>
      <c r="BR1487" s="54" t="str">
        <f t="shared" ref="BR1487:BR1550" si="335">IF(BM1487&gt;0,"taip","ne")</f>
        <v>ne</v>
      </c>
      <c r="BS1487" s="54" t="str">
        <f t="shared" si="326"/>
        <v>ne</v>
      </c>
    </row>
    <row r="1488" spans="2:71" x14ac:dyDescent="0.25">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5">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5">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5">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5">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5">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5">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5">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si="322"/>
        <v>0</v>
      </c>
      <c r="BH1495" s="54">
        <f t="shared" si="329"/>
        <v>0</v>
      </c>
      <c r="BI1495" s="54">
        <f t="shared" si="324"/>
        <v>0</v>
      </c>
      <c r="BJ1495" s="54">
        <f t="shared" si="323"/>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5">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22"/>
        <v>0</v>
      </c>
      <c r="BH1496" s="54">
        <f t="shared" si="329"/>
        <v>0</v>
      </c>
      <c r="BI1496" s="54">
        <f t="shared" si="324"/>
        <v>0</v>
      </c>
      <c r="BJ1496" s="54">
        <f t="shared" si="323"/>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5">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22"/>
        <v>0</v>
      </c>
      <c r="BH1497" s="54">
        <f t="shared" si="329"/>
        <v>0</v>
      </c>
      <c r="BI1497" s="54">
        <f t="shared" si="324"/>
        <v>0</v>
      </c>
      <c r="BJ1497" s="54">
        <f t="shared" si="323"/>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5">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ref="BG1498:BG1561" si="336">IF($F1498&gt;0,YEAR($F1498),)</f>
        <v>0</v>
      </c>
      <c r="BH1498" s="54">
        <f t="shared" si="329"/>
        <v>0</v>
      </c>
      <c r="BI1498" s="54">
        <f t="shared" si="324"/>
        <v>0</v>
      </c>
      <c r="BJ1498" s="54">
        <f t="shared" ref="BJ1498:BJ1561" si="337">IF($AI1498&gt;0,YEAR($AI1498),)</f>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5">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5">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5">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5">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5">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5">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5">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5">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5">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5">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5">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5">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5">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5">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5">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5">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5">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5">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5">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5">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5">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5">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5">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5">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5">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5">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5">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5">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5">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5">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5">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5">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5">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5">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5">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5">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5">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5">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5">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5">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5">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5">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5">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5">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5">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5">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5">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5">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5">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si="324"/>
        <v>0</v>
      </c>
      <c r="BJ1547" s="54">
        <f t="shared" si="337"/>
        <v>0</v>
      </c>
      <c r="BK1547" s="54">
        <f t="shared" si="325"/>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si="326"/>
        <v>ne</v>
      </c>
    </row>
    <row r="1548" spans="2:71" x14ac:dyDescent="0.25">
      <c r="B1548" s="54" t="e">
        <f>VLOOKUP(E1548,'VPS1'!$J$10:$J$29,1,FALSE)</f>
        <v>#N/A</v>
      </c>
      <c r="C1548" s="131" t="str">
        <f t="shared" si="327"/>
        <v/>
      </c>
      <c r="D1548" s="132"/>
      <c r="E1548" s="132"/>
      <c r="F1548" s="55"/>
      <c r="G1548" s="132"/>
      <c r="H1548" s="132"/>
      <c r="I1548" s="132"/>
      <c r="J1548" s="132"/>
      <c r="K1548" s="132"/>
      <c r="L1548" s="133"/>
      <c r="M1548" s="134"/>
      <c r="N1548" s="132"/>
      <c r="O1548" s="132"/>
      <c r="P1548" s="134" t="str">
        <f t="shared" si="328"/>
        <v>nepildyti</v>
      </c>
      <c r="Q1548" s="135" t="str">
        <f t="shared" si="328"/>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si="329"/>
        <v>0</v>
      </c>
      <c r="BI1548" s="54">
        <f t="shared" si="324"/>
        <v>0</v>
      </c>
      <c r="BJ1548" s="54">
        <f t="shared" si="337"/>
        <v>0</v>
      </c>
      <c r="BK1548" s="54">
        <f t="shared" si="325"/>
        <v>0</v>
      </c>
      <c r="BL1548" s="54">
        <f t="shared" si="330"/>
        <v>0</v>
      </c>
      <c r="BM1548" s="54">
        <f t="shared" si="331"/>
        <v>0</v>
      </c>
      <c r="BN1548" s="54" t="str">
        <f t="shared" si="332"/>
        <v>ne</v>
      </c>
      <c r="BO1548" s="54" t="str">
        <f t="shared" si="333"/>
        <v>ne</v>
      </c>
      <c r="BP1548" s="54" t="str">
        <f t="shared" si="333"/>
        <v>ne</v>
      </c>
      <c r="BQ1548" s="54" t="str">
        <f t="shared" si="334"/>
        <v>ne</v>
      </c>
      <c r="BR1548" s="54" t="str">
        <f t="shared" si="335"/>
        <v>ne</v>
      </c>
      <c r="BS1548" s="54" t="str">
        <f t="shared" si="326"/>
        <v>ne</v>
      </c>
    </row>
    <row r="1549" spans="2:71" x14ac:dyDescent="0.25">
      <c r="B1549" s="54" t="e">
        <f>VLOOKUP(E1549,'VPS1'!$J$10:$J$29,1,FALSE)</f>
        <v>#N/A</v>
      </c>
      <c r="C1549" s="131" t="str">
        <f t="shared" si="327"/>
        <v/>
      </c>
      <c r="D1549" s="132"/>
      <c r="E1549" s="132"/>
      <c r="F1549" s="55"/>
      <c r="G1549" s="132"/>
      <c r="H1549" s="132"/>
      <c r="I1549" s="132"/>
      <c r="J1549" s="132"/>
      <c r="K1549" s="132"/>
      <c r="L1549" s="133"/>
      <c r="M1549" s="134"/>
      <c r="N1549" s="132"/>
      <c r="O1549" s="132"/>
      <c r="P1549" s="134" t="str">
        <f t="shared" si="328"/>
        <v>nepildyti</v>
      </c>
      <c r="Q1549" s="135" t="str">
        <f t="shared" si="328"/>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29"/>
        <v>0</v>
      </c>
      <c r="BI1549" s="54">
        <f t="shared" si="324"/>
        <v>0</v>
      </c>
      <c r="BJ1549" s="54">
        <f t="shared" si="337"/>
        <v>0</v>
      </c>
      <c r="BK1549" s="54">
        <f t="shared" si="325"/>
        <v>0</v>
      </c>
      <c r="BL1549" s="54">
        <f t="shared" si="330"/>
        <v>0</v>
      </c>
      <c r="BM1549" s="54">
        <f t="shared" si="331"/>
        <v>0</v>
      </c>
      <c r="BN1549" s="54" t="str">
        <f t="shared" si="332"/>
        <v>ne</v>
      </c>
      <c r="BO1549" s="54" t="str">
        <f t="shared" si="333"/>
        <v>ne</v>
      </c>
      <c r="BP1549" s="54" t="str">
        <f t="shared" si="333"/>
        <v>ne</v>
      </c>
      <c r="BQ1549" s="54" t="str">
        <f t="shared" si="334"/>
        <v>ne</v>
      </c>
      <c r="BR1549" s="54" t="str">
        <f t="shared" si="335"/>
        <v>ne</v>
      </c>
      <c r="BS1549" s="54" t="str">
        <f t="shared" si="326"/>
        <v>ne</v>
      </c>
    </row>
    <row r="1550" spans="2:71" x14ac:dyDescent="0.25">
      <c r="B1550" s="54" t="e">
        <f>VLOOKUP(E1550,'VPS1'!$J$10:$J$29,1,FALSE)</f>
        <v>#N/A</v>
      </c>
      <c r="C1550" s="131" t="str">
        <f t="shared" si="327"/>
        <v/>
      </c>
      <c r="D1550" s="132"/>
      <c r="E1550" s="132"/>
      <c r="F1550" s="55"/>
      <c r="G1550" s="132"/>
      <c r="H1550" s="132"/>
      <c r="I1550" s="132"/>
      <c r="J1550" s="132"/>
      <c r="K1550" s="132"/>
      <c r="L1550" s="133"/>
      <c r="M1550" s="134"/>
      <c r="N1550" s="132"/>
      <c r="O1550" s="132"/>
      <c r="P1550" s="134" t="str">
        <f t="shared" si="328"/>
        <v>nepildyti</v>
      </c>
      <c r="Q1550" s="135" t="str">
        <f t="shared" si="328"/>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29"/>
        <v>0</v>
      </c>
      <c r="BI1550" s="54">
        <f t="shared" ref="BI1550:BI1613" si="338">IF($AH1550&gt;0,YEAR($AH1550),)</f>
        <v>0</v>
      </c>
      <c r="BJ1550" s="54">
        <f t="shared" si="337"/>
        <v>0</v>
      </c>
      <c r="BK1550" s="54">
        <f t="shared" ref="BK1550:BK1613" si="339">IF($AJ1550&gt;0,YEAR($AJ1550),)</f>
        <v>0</v>
      </c>
      <c r="BL1550" s="54">
        <f t="shared" si="330"/>
        <v>0</v>
      </c>
      <c r="BM1550" s="54">
        <f t="shared" si="331"/>
        <v>0</v>
      </c>
      <c r="BN1550" s="54" t="str">
        <f t="shared" si="332"/>
        <v>ne</v>
      </c>
      <c r="BO1550" s="54" t="str">
        <f t="shared" si="333"/>
        <v>ne</v>
      </c>
      <c r="BP1550" s="54" t="str">
        <f t="shared" si="333"/>
        <v>ne</v>
      </c>
      <c r="BQ1550" s="54" t="str">
        <f t="shared" si="334"/>
        <v>ne</v>
      </c>
      <c r="BR1550" s="54" t="str">
        <f t="shared" si="335"/>
        <v>ne</v>
      </c>
      <c r="BS1550" s="54" t="str">
        <f t="shared" ref="BS1550:BS1613" si="340">IF(BK1550&gt;0,"taip","ne")</f>
        <v>ne</v>
      </c>
    </row>
    <row r="1551" spans="2:71" x14ac:dyDescent="0.25">
      <c r="B1551" s="54" t="e">
        <f>VLOOKUP(E1551,'VPS1'!$J$10:$J$29,1,FALSE)</f>
        <v>#N/A</v>
      </c>
      <c r="C1551" s="131" t="str">
        <f t="shared" ref="C1551:C1614" si="341">LEFT(E1551,4)</f>
        <v/>
      </c>
      <c r="D1551" s="132"/>
      <c r="E1551" s="132"/>
      <c r="F1551" s="55"/>
      <c r="G1551" s="132"/>
      <c r="H1551" s="132"/>
      <c r="I1551" s="132"/>
      <c r="J1551" s="132"/>
      <c r="K1551" s="132"/>
      <c r="L1551" s="133"/>
      <c r="M1551" s="134"/>
      <c r="N1551" s="132"/>
      <c r="O1551" s="132"/>
      <c r="P1551" s="134" t="str">
        <f t="shared" ref="P1551:Q1614" si="342">IF($N1551="fizinis asmuo","užpildykite","nepildyti")</f>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ref="BH1551:BH1614" si="343">IF($AF1551&gt;0,YEAR($AF1551),)</f>
        <v>0</v>
      </c>
      <c r="BI1551" s="54">
        <f t="shared" si="338"/>
        <v>0</v>
      </c>
      <c r="BJ1551" s="54">
        <f t="shared" si="337"/>
        <v>0</v>
      </c>
      <c r="BK1551" s="54">
        <f t="shared" si="339"/>
        <v>0</v>
      </c>
      <c r="BL1551" s="54">
        <f t="shared" ref="BL1551:BL1614" si="344">IF($AK1551&gt;0,$AK1551,)</f>
        <v>0</v>
      </c>
      <c r="BM1551" s="54">
        <f t="shared" ref="BM1551:BM1614" si="345">IF($AL1551&gt;0,$AL1551,)</f>
        <v>0</v>
      </c>
      <c r="BN1551" s="54" t="str">
        <f t="shared" ref="BN1551:BN1614" si="346">IF(BH1551&gt;0,"taip","ne")</f>
        <v>ne</v>
      </c>
      <c r="BO1551" s="54" t="str">
        <f t="shared" ref="BO1551:BP1614" si="347">IF(BI1551&gt;0,"taip","ne")</f>
        <v>ne</v>
      </c>
      <c r="BP1551" s="54" t="str">
        <f t="shared" si="347"/>
        <v>ne</v>
      </c>
      <c r="BQ1551" s="54" t="str">
        <f t="shared" ref="BQ1551:BQ1614" si="348">IF(BL1551&gt;0,"taip","ne")</f>
        <v>ne</v>
      </c>
      <c r="BR1551" s="54" t="str">
        <f t="shared" ref="BR1551:BR1614" si="349">IF(BM1551&gt;0,"taip","ne")</f>
        <v>ne</v>
      </c>
      <c r="BS1551" s="54" t="str">
        <f t="shared" si="340"/>
        <v>ne</v>
      </c>
    </row>
    <row r="1552" spans="2:71" x14ac:dyDescent="0.25">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5">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5">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5">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5">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5">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5">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5">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si="336"/>
        <v>0</v>
      </c>
      <c r="BH1559" s="54">
        <f t="shared" si="343"/>
        <v>0</v>
      </c>
      <c r="BI1559" s="54">
        <f t="shared" si="338"/>
        <v>0</v>
      </c>
      <c r="BJ1559" s="54">
        <f t="shared" si="337"/>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5">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36"/>
        <v>0</v>
      </c>
      <c r="BH1560" s="54">
        <f t="shared" si="343"/>
        <v>0</v>
      </c>
      <c r="BI1560" s="54">
        <f t="shared" si="338"/>
        <v>0</v>
      </c>
      <c r="BJ1560" s="54">
        <f t="shared" si="337"/>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5">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36"/>
        <v>0</v>
      </c>
      <c r="BH1561" s="54">
        <f t="shared" si="343"/>
        <v>0</v>
      </c>
      <c r="BI1561" s="54">
        <f t="shared" si="338"/>
        <v>0</v>
      </c>
      <c r="BJ1561" s="54">
        <f t="shared" si="337"/>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5">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ref="BG1562:BG1625" si="350">IF($F1562&gt;0,YEAR($F1562),)</f>
        <v>0</v>
      </c>
      <c r="BH1562" s="54">
        <f t="shared" si="343"/>
        <v>0</v>
      </c>
      <c r="BI1562" s="54">
        <f t="shared" si="338"/>
        <v>0</v>
      </c>
      <c r="BJ1562" s="54">
        <f t="shared" ref="BJ1562:BJ1625" si="351">IF($AI1562&gt;0,YEAR($AI1562),)</f>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5">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5">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5">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5">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5">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5">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5">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5">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5">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5">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5">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5">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5">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5">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5">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5">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5">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5">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5">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5">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5">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5">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5">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5">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5">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5">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5">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5">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5">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5">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5">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5">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5">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5">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5">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5">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5">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5">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5">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5">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5">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5">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5">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5">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5">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5">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5">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5">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5">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si="338"/>
        <v>0</v>
      </c>
      <c r="BJ1611" s="54">
        <f t="shared" si="351"/>
        <v>0</v>
      </c>
      <c r="BK1611" s="54">
        <f t="shared" si="339"/>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si="340"/>
        <v>ne</v>
      </c>
    </row>
    <row r="1612" spans="2:71" x14ac:dyDescent="0.25">
      <c r="B1612" s="54" t="e">
        <f>VLOOKUP(E1612,'VPS1'!$J$10:$J$29,1,FALSE)</f>
        <v>#N/A</v>
      </c>
      <c r="C1612" s="131" t="str">
        <f t="shared" si="341"/>
        <v/>
      </c>
      <c r="D1612" s="132"/>
      <c r="E1612" s="132"/>
      <c r="F1612" s="55"/>
      <c r="G1612" s="132"/>
      <c r="H1612" s="132"/>
      <c r="I1612" s="132"/>
      <c r="J1612" s="132"/>
      <c r="K1612" s="132"/>
      <c r="L1612" s="133"/>
      <c r="M1612" s="134"/>
      <c r="N1612" s="132"/>
      <c r="O1612" s="132"/>
      <c r="P1612" s="134" t="str">
        <f t="shared" si="342"/>
        <v>nepildyti</v>
      </c>
      <c r="Q1612" s="135" t="str">
        <f t="shared" si="342"/>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si="343"/>
        <v>0</v>
      </c>
      <c r="BI1612" s="54">
        <f t="shared" si="338"/>
        <v>0</v>
      </c>
      <c r="BJ1612" s="54">
        <f t="shared" si="351"/>
        <v>0</v>
      </c>
      <c r="BK1612" s="54">
        <f t="shared" si="339"/>
        <v>0</v>
      </c>
      <c r="BL1612" s="54">
        <f t="shared" si="344"/>
        <v>0</v>
      </c>
      <c r="BM1612" s="54">
        <f t="shared" si="345"/>
        <v>0</v>
      </c>
      <c r="BN1612" s="54" t="str">
        <f t="shared" si="346"/>
        <v>ne</v>
      </c>
      <c r="BO1612" s="54" t="str">
        <f t="shared" si="347"/>
        <v>ne</v>
      </c>
      <c r="BP1612" s="54" t="str">
        <f t="shared" si="347"/>
        <v>ne</v>
      </c>
      <c r="BQ1612" s="54" t="str">
        <f t="shared" si="348"/>
        <v>ne</v>
      </c>
      <c r="BR1612" s="54" t="str">
        <f t="shared" si="349"/>
        <v>ne</v>
      </c>
      <c r="BS1612" s="54" t="str">
        <f t="shared" si="340"/>
        <v>ne</v>
      </c>
    </row>
    <row r="1613" spans="2:71" x14ac:dyDescent="0.25">
      <c r="B1613" s="54" t="e">
        <f>VLOOKUP(E1613,'VPS1'!$J$10:$J$29,1,FALSE)</f>
        <v>#N/A</v>
      </c>
      <c r="C1613" s="131" t="str">
        <f t="shared" si="341"/>
        <v/>
      </c>
      <c r="D1613" s="132"/>
      <c r="E1613" s="132"/>
      <c r="F1613" s="55"/>
      <c r="G1613" s="132"/>
      <c r="H1613" s="132"/>
      <c r="I1613" s="132"/>
      <c r="J1613" s="132"/>
      <c r="K1613" s="132"/>
      <c r="L1613" s="133"/>
      <c r="M1613" s="134"/>
      <c r="N1613" s="132"/>
      <c r="O1613" s="132"/>
      <c r="P1613" s="134" t="str">
        <f t="shared" si="342"/>
        <v>nepildyti</v>
      </c>
      <c r="Q1613" s="135" t="str">
        <f t="shared" si="342"/>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43"/>
        <v>0</v>
      </c>
      <c r="BI1613" s="54">
        <f t="shared" si="338"/>
        <v>0</v>
      </c>
      <c r="BJ1613" s="54">
        <f t="shared" si="351"/>
        <v>0</v>
      </c>
      <c r="BK1613" s="54">
        <f t="shared" si="339"/>
        <v>0</v>
      </c>
      <c r="BL1613" s="54">
        <f t="shared" si="344"/>
        <v>0</v>
      </c>
      <c r="BM1613" s="54">
        <f t="shared" si="345"/>
        <v>0</v>
      </c>
      <c r="BN1613" s="54" t="str">
        <f t="shared" si="346"/>
        <v>ne</v>
      </c>
      <c r="BO1613" s="54" t="str">
        <f t="shared" si="347"/>
        <v>ne</v>
      </c>
      <c r="BP1613" s="54" t="str">
        <f t="shared" si="347"/>
        <v>ne</v>
      </c>
      <c r="BQ1613" s="54" t="str">
        <f t="shared" si="348"/>
        <v>ne</v>
      </c>
      <c r="BR1613" s="54" t="str">
        <f t="shared" si="349"/>
        <v>ne</v>
      </c>
      <c r="BS1613" s="54" t="str">
        <f t="shared" si="340"/>
        <v>ne</v>
      </c>
    </row>
    <row r="1614" spans="2:71" x14ac:dyDescent="0.25">
      <c r="B1614" s="54" t="e">
        <f>VLOOKUP(E1614,'VPS1'!$J$10:$J$29,1,FALSE)</f>
        <v>#N/A</v>
      </c>
      <c r="C1614" s="131" t="str">
        <f t="shared" si="341"/>
        <v/>
      </c>
      <c r="D1614" s="132"/>
      <c r="E1614" s="132"/>
      <c r="F1614" s="55"/>
      <c r="G1614" s="132"/>
      <c r="H1614" s="132"/>
      <c r="I1614" s="132"/>
      <c r="J1614" s="132"/>
      <c r="K1614" s="132"/>
      <c r="L1614" s="133"/>
      <c r="M1614" s="134"/>
      <c r="N1614" s="132"/>
      <c r="O1614" s="132"/>
      <c r="P1614" s="134" t="str">
        <f t="shared" si="342"/>
        <v>nepildyti</v>
      </c>
      <c r="Q1614" s="135" t="str">
        <f t="shared" si="342"/>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43"/>
        <v>0</v>
      </c>
      <c r="BI1614" s="54">
        <f t="shared" ref="BI1614:BI1677" si="352">IF($AH1614&gt;0,YEAR($AH1614),)</f>
        <v>0</v>
      </c>
      <c r="BJ1614" s="54">
        <f t="shared" si="351"/>
        <v>0</v>
      </c>
      <c r="BK1614" s="54">
        <f t="shared" ref="BK1614:BK1677" si="353">IF($AJ1614&gt;0,YEAR($AJ1614),)</f>
        <v>0</v>
      </c>
      <c r="BL1614" s="54">
        <f t="shared" si="344"/>
        <v>0</v>
      </c>
      <c r="BM1614" s="54">
        <f t="shared" si="345"/>
        <v>0</v>
      </c>
      <c r="BN1614" s="54" t="str">
        <f t="shared" si="346"/>
        <v>ne</v>
      </c>
      <c r="BO1614" s="54" t="str">
        <f t="shared" si="347"/>
        <v>ne</v>
      </c>
      <c r="BP1614" s="54" t="str">
        <f t="shared" si="347"/>
        <v>ne</v>
      </c>
      <c r="BQ1614" s="54" t="str">
        <f t="shared" si="348"/>
        <v>ne</v>
      </c>
      <c r="BR1614" s="54" t="str">
        <f t="shared" si="349"/>
        <v>ne</v>
      </c>
      <c r="BS1614" s="54" t="str">
        <f t="shared" ref="BS1614:BS1677" si="354">IF(BK1614&gt;0,"taip","ne")</f>
        <v>ne</v>
      </c>
    </row>
    <row r="1615" spans="2:71" x14ac:dyDescent="0.25">
      <c r="B1615" s="54" t="e">
        <f>VLOOKUP(E1615,'VPS1'!$J$10:$J$29,1,FALSE)</f>
        <v>#N/A</v>
      </c>
      <c r="C1615" s="131" t="str">
        <f t="shared" ref="C1615:C1678" si="355">LEFT(E1615,4)</f>
        <v/>
      </c>
      <c r="D1615" s="132"/>
      <c r="E1615" s="132"/>
      <c r="F1615" s="55"/>
      <c r="G1615" s="132"/>
      <c r="H1615" s="132"/>
      <c r="I1615" s="132"/>
      <c r="J1615" s="132"/>
      <c r="K1615" s="132"/>
      <c r="L1615" s="133"/>
      <c r="M1615" s="134"/>
      <c r="N1615" s="132"/>
      <c r="O1615" s="132"/>
      <c r="P1615" s="134" t="str">
        <f t="shared" ref="P1615:Q1678" si="356">IF($N1615="fizinis asmuo","užpildykite","nepildyti")</f>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ref="BH1615:BH1678" si="357">IF($AF1615&gt;0,YEAR($AF1615),)</f>
        <v>0</v>
      </c>
      <c r="BI1615" s="54">
        <f t="shared" si="352"/>
        <v>0</v>
      </c>
      <c r="BJ1615" s="54">
        <f t="shared" si="351"/>
        <v>0</v>
      </c>
      <c r="BK1615" s="54">
        <f t="shared" si="353"/>
        <v>0</v>
      </c>
      <c r="BL1615" s="54">
        <f t="shared" ref="BL1615:BL1678" si="358">IF($AK1615&gt;0,$AK1615,)</f>
        <v>0</v>
      </c>
      <c r="BM1615" s="54">
        <f t="shared" ref="BM1615:BM1678" si="359">IF($AL1615&gt;0,$AL1615,)</f>
        <v>0</v>
      </c>
      <c r="BN1615" s="54" t="str">
        <f t="shared" ref="BN1615:BN1678" si="360">IF(BH1615&gt;0,"taip","ne")</f>
        <v>ne</v>
      </c>
      <c r="BO1615" s="54" t="str">
        <f t="shared" ref="BO1615:BP1678" si="361">IF(BI1615&gt;0,"taip","ne")</f>
        <v>ne</v>
      </c>
      <c r="BP1615" s="54" t="str">
        <f t="shared" si="361"/>
        <v>ne</v>
      </c>
      <c r="BQ1615" s="54" t="str">
        <f t="shared" ref="BQ1615:BQ1678" si="362">IF(BL1615&gt;0,"taip","ne")</f>
        <v>ne</v>
      </c>
      <c r="BR1615" s="54" t="str">
        <f t="shared" ref="BR1615:BR1678" si="363">IF(BM1615&gt;0,"taip","ne")</f>
        <v>ne</v>
      </c>
      <c r="BS1615" s="54" t="str">
        <f t="shared" si="354"/>
        <v>ne</v>
      </c>
    </row>
    <row r="1616" spans="2:71" x14ac:dyDescent="0.25">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5">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5">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5">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5">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5">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5">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5">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si="350"/>
        <v>0</v>
      </c>
      <c r="BH1623" s="54">
        <f t="shared" si="357"/>
        <v>0</v>
      </c>
      <c r="BI1623" s="54">
        <f t="shared" si="352"/>
        <v>0</v>
      </c>
      <c r="BJ1623" s="54">
        <f t="shared" si="351"/>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5">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50"/>
        <v>0</v>
      </c>
      <c r="BH1624" s="54">
        <f t="shared" si="357"/>
        <v>0</v>
      </c>
      <c r="BI1624" s="54">
        <f t="shared" si="352"/>
        <v>0</v>
      </c>
      <c r="BJ1624" s="54">
        <f t="shared" si="351"/>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5">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50"/>
        <v>0</v>
      </c>
      <c r="BH1625" s="54">
        <f t="shared" si="357"/>
        <v>0</v>
      </c>
      <c r="BI1625" s="54">
        <f t="shared" si="352"/>
        <v>0</v>
      </c>
      <c r="BJ1625" s="54">
        <f t="shared" si="351"/>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5">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ref="BG1626:BG1689" si="364">IF($F1626&gt;0,YEAR($F1626),)</f>
        <v>0</v>
      </c>
      <c r="BH1626" s="54">
        <f t="shared" si="357"/>
        <v>0</v>
      </c>
      <c r="BI1626" s="54">
        <f t="shared" si="352"/>
        <v>0</v>
      </c>
      <c r="BJ1626" s="54">
        <f t="shared" ref="BJ1626:BJ1689" si="365">IF($AI1626&gt;0,YEAR($AI1626),)</f>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5">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5">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5">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5">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5">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5">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5">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5">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5">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5">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5">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5">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5">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5">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5">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5">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5">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5">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5">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5">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5">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5">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5">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5">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5">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5">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5">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5">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5">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5">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5">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5">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5">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5">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5">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5">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5">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5">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5">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5">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5">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5">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5">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5">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5">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5">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5">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5">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5">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si="352"/>
        <v>0</v>
      </c>
      <c r="BJ1675" s="54">
        <f t="shared" si="365"/>
        <v>0</v>
      </c>
      <c r="BK1675" s="54">
        <f t="shared" si="353"/>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si="354"/>
        <v>ne</v>
      </c>
    </row>
    <row r="1676" spans="2:71" x14ac:dyDescent="0.25">
      <c r="B1676" s="54" t="e">
        <f>VLOOKUP(E1676,'VPS1'!$J$10:$J$29,1,FALSE)</f>
        <v>#N/A</v>
      </c>
      <c r="C1676" s="131" t="str">
        <f t="shared" si="355"/>
        <v/>
      </c>
      <c r="D1676" s="132"/>
      <c r="E1676" s="132"/>
      <c r="F1676" s="55"/>
      <c r="G1676" s="132"/>
      <c r="H1676" s="132"/>
      <c r="I1676" s="132"/>
      <c r="J1676" s="132"/>
      <c r="K1676" s="132"/>
      <c r="L1676" s="133"/>
      <c r="M1676" s="134"/>
      <c r="N1676" s="132"/>
      <c r="O1676" s="132"/>
      <c r="P1676" s="134" t="str">
        <f t="shared" si="356"/>
        <v>nepildyti</v>
      </c>
      <c r="Q1676" s="135" t="str">
        <f t="shared" si="356"/>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si="357"/>
        <v>0</v>
      </c>
      <c r="BI1676" s="54">
        <f t="shared" si="352"/>
        <v>0</v>
      </c>
      <c r="BJ1676" s="54">
        <f t="shared" si="365"/>
        <v>0</v>
      </c>
      <c r="BK1676" s="54">
        <f t="shared" si="353"/>
        <v>0</v>
      </c>
      <c r="BL1676" s="54">
        <f t="shared" si="358"/>
        <v>0</v>
      </c>
      <c r="BM1676" s="54">
        <f t="shared" si="359"/>
        <v>0</v>
      </c>
      <c r="BN1676" s="54" t="str">
        <f t="shared" si="360"/>
        <v>ne</v>
      </c>
      <c r="BO1676" s="54" t="str">
        <f t="shared" si="361"/>
        <v>ne</v>
      </c>
      <c r="BP1676" s="54" t="str">
        <f t="shared" si="361"/>
        <v>ne</v>
      </c>
      <c r="BQ1676" s="54" t="str">
        <f t="shared" si="362"/>
        <v>ne</v>
      </c>
      <c r="BR1676" s="54" t="str">
        <f t="shared" si="363"/>
        <v>ne</v>
      </c>
      <c r="BS1676" s="54" t="str">
        <f t="shared" si="354"/>
        <v>ne</v>
      </c>
    </row>
    <row r="1677" spans="2:71" x14ac:dyDescent="0.25">
      <c r="B1677" s="54" t="e">
        <f>VLOOKUP(E1677,'VPS1'!$J$10:$J$29,1,FALSE)</f>
        <v>#N/A</v>
      </c>
      <c r="C1677" s="131" t="str">
        <f t="shared" si="355"/>
        <v/>
      </c>
      <c r="D1677" s="132"/>
      <c r="E1677" s="132"/>
      <c r="F1677" s="55"/>
      <c r="G1677" s="132"/>
      <c r="H1677" s="132"/>
      <c r="I1677" s="132"/>
      <c r="J1677" s="132"/>
      <c r="K1677" s="132"/>
      <c r="L1677" s="133"/>
      <c r="M1677" s="134"/>
      <c r="N1677" s="132"/>
      <c r="O1677" s="132"/>
      <c r="P1677" s="134" t="str">
        <f t="shared" si="356"/>
        <v>nepildyti</v>
      </c>
      <c r="Q1677" s="135" t="str">
        <f t="shared" si="356"/>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57"/>
        <v>0</v>
      </c>
      <c r="BI1677" s="54">
        <f t="shared" si="352"/>
        <v>0</v>
      </c>
      <c r="BJ1677" s="54">
        <f t="shared" si="365"/>
        <v>0</v>
      </c>
      <c r="BK1677" s="54">
        <f t="shared" si="353"/>
        <v>0</v>
      </c>
      <c r="BL1677" s="54">
        <f t="shared" si="358"/>
        <v>0</v>
      </c>
      <c r="BM1677" s="54">
        <f t="shared" si="359"/>
        <v>0</v>
      </c>
      <c r="BN1677" s="54" t="str">
        <f t="shared" si="360"/>
        <v>ne</v>
      </c>
      <c r="BO1677" s="54" t="str">
        <f t="shared" si="361"/>
        <v>ne</v>
      </c>
      <c r="BP1677" s="54" t="str">
        <f t="shared" si="361"/>
        <v>ne</v>
      </c>
      <c r="BQ1677" s="54" t="str">
        <f t="shared" si="362"/>
        <v>ne</v>
      </c>
      <c r="BR1677" s="54" t="str">
        <f t="shared" si="363"/>
        <v>ne</v>
      </c>
      <c r="BS1677" s="54" t="str">
        <f t="shared" si="354"/>
        <v>ne</v>
      </c>
    </row>
    <row r="1678" spans="2:71" x14ac:dyDescent="0.25">
      <c r="B1678" s="54" t="e">
        <f>VLOOKUP(E1678,'VPS1'!$J$10:$J$29,1,FALSE)</f>
        <v>#N/A</v>
      </c>
      <c r="C1678" s="131" t="str">
        <f t="shared" si="355"/>
        <v/>
      </c>
      <c r="D1678" s="132"/>
      <c r="E1678" s="132"/>
      <c r="F1678" s="55"/>
      <c r="G1678" s="132"/>
      <c r="H1678" s="132"/>
      <c r="I1678" s="132"/>
      <c r="J1678" s="132"/>
      <c r="K1678" s="132"/>
      <c r="L1678" s="133"/>
      <c r="M1678" s="134"/>
      <c r="N1678" s="132"/>
      <c r="O1678" s="132"/>
      <c r="P1678" s="134" t="str">
        <f t="shared" si="356"/>
        <v>nepildyti</v>
      </c>
      <c r="Q1678" s="135" t="str">
        <f t="shared" si="356"/>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57"/>
        <v>0</v>
      </c>
      <c r="BI1678" s="54">
        <f t="shared" ref="BI1678:BI1741" si="366">IF($AH1678&gt;0,YEAR($AH1678),)</f>
        <v>0</v>
      </c>
      <c r="BJ1678" s="54">
        <f t="shared" si="365"/>
        <v>0</v>
      </c>
      <c r="BK1678" s="54">
        <f t="shared" ref="BK1678:BK1741" si="367">IF($AJ1678&gt;0,YEAR($AJ1678),)</f>
        <v>0</v>
      </c>
      <c r="BL1678" s="54">
        <f t="shared" si="358"/>
        <v>0</v>
      </c>
      <c r="BM1678" s="54">
        <f t="shared" si="359"/>
        <v>0</v>
      </c>
      <c r="BN1678" s="54" t="str">
        <f t="shared" si="360"/>
        <v>ne</v>
      </c>
      <c r="BO1678" s="54" t="str">
        <f t="shared" si="361"/>
        <v>ne</v>
      </c>
      <c r="BP1678" s="54" t="str">
        <f t="shared" si="361"/>
        <v>ne</v>
      </c>
      <c r="BQ1678" s="54" t="str">
        <f t="shared" si="362"/>
        <v>ne</v>
      </c>
      <c r="BR1678" s="54" t="str">
        <f t="shared" si="363"/>
        <v>ne</v>
      </c>
      <c r="BS1678" s="54" t="str">
        <f t="shared" ref="BS1678:BS1741" si="368">IF(BK1678&gt;0,"taip","ne")</f>
        <v>ne</v>
      </c>
    </row>
    <row r="1679" spans="2:71" x14ac:dyDescent="0.25">
      <c r="B1679" s="54" t="e">
        <f>VLOOKUP(E1679,'VPS1'!$J$10:$J$29,1,FALSE)</f>
        <v>#N/A</v>
      </c>
      <c r="C1679" s="131" t="str">
        <f t="shared" ref="C1679:C1742" si="369">LEFT(E1679,4)</f>
        <v/>
      </c>
      <c r="D1679" s="132"/>
      <c r="E1679" s="132"/>
      <c r="F1679" s="55"/>
      <c r="G1679" s="132"/>
      <c r="H1679" s="132"/>
      <c r="I1679" s="132"/>
      <c r="J1679" s="132"/>
      <c r="K1679" s="132"/>
      <c r="L1679" s="133"/>
      <c r="M1679" s="134"/>
      <c r="N1679" s="132"/>
      <c r="O1679" s="132"/>
      <c r="P1679" s="134" t="str">
        <f t="shared" ref="P1679:Q1742" si="370">IF($N1679="fizinis asmuo","užpildykite","nepildyti")</f>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ref="BH1679:BH1742" si="371">IF($AF1679&gt;0,YEAR($AF1679),)</f>
        <v>0</v>
      </c>
      <c r="BI1679" s="54">
        <f t="shared" si="366"/>
        <v>0</v>
      </c>
      <c r="BJ1679" s="54">
        <f t="shared" si="365"/>
        <v>0</v>
      </c>
      <c r="BK1679" s="54">
        <f t="shared" si="367"/>
        <v>0</v>
      </c>
      <c r="BL1679" s="54">
        <f t="shared" ref="BL1679:BL1742" si="372">IF($AK1679&gt;0,$AK1679,)</f>
        <v>0</v>
      </c>
      <c r="BM1679" s="54">
        <f t="shared" ref="BM1679:BM1742" si="373">IF($AL1679&gt;0,$AL1679,)</f>
        <v>0</v>
      </c>
      <c r="BN1679" s="54" t="str">
        <f t="shared" ref="BN1679:BN1742" si="374">IF(BH1679&gt;0,"taip","ne")</f>
        <v>ne</v>
      </c>
      <c r="BO1679" s="54" t="str">
        <f t="shared" ref="BO1679:BP1742" si="375">IF(BI1679&gt;0,"taip","ne")</f>
        <v>ne</v>
      </c>
      <c r="BP1679" s="54" t="str">
        <f t="shared" si="375"/>
        <v>ne</v>
      </c>
      <c r="BQ1679" s="54" t="str">
        <f t="shared" ref="BQ1679:BQ1742" si="376">IF(BL1679&gt;0,"taip","ne")</f>
        <v>ne</v>
      </c>
      <c r="BR1679" s="54" t="str">
        <f t="shared" ref="BR1679:BR1742" si="377">IF(BM1679&gt;0,"taip","ne")</f>
        <v>ne</v>
      </c>
      <c r="BS1679" s="54" t="str">
        <f t="shared" si="368"/>
        <v>ne</v>
      </c>
    </row>
    <row r="1680" spans="2:71" x14ac:dyDescent="0.25">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5">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5">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5">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5">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5">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5">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5">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si="364"/>
        <v>0</v>
      </c>
      <c r="BH1687" s="54">
        <f t="shared" si="371"/>
        <v>0</v>
      </c>
      <c r="BI1687" s="54">
        <f t="shared" si="366"/>
        <v>0</v>
      </c>
      <c r="BJ1687" s="54">
        <f t="shared" si="365"/>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5">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64"/>
        <v>0</v>
      </c>
      <c r="BH1688" s="54">
        <f t="shared" si="371"/>
        <v>0</v>
      </c>
      <c r="BI1688" s="54">
        <f t="shared" si="366"/>
        <v>0</v>
      </c>
      <c r="BJ1688" s="54">
        <f t="shared" si="365"/>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5">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64"/>
        <v>0</v>
      </c>
      <c r="BH1689" s="54">
        <f t="shared" si="371"/>
        <v>0</v>
      </c>
      <c r="BI1689" s="54">
        <f t="shared" si="366"/>
        <v>0</v>
      </c>
      <c r="BJ1689" s="54">
        <f t="shared" si="365"/>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5">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ref="BG1690:BG1753" si="378">IF($F1690&gt;0,YEAR($F1690),)</f>
        <v>0</v>
      </c>
      <c r="BH1690" s="54">
        <f t="shared" si="371"/>
        <v>0</v>
      </c>
      <c r="BI1690" s="54">
        <f t="shared" si="366"/>
        <v>0</v>
      </c>
      <c r="BJ1690" s="54">
        <f t="shared" ref="BJ1690:BJ1753" si="379">IF($AI1690&gt;0,YEAR($AI1690),)</f>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5">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5">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5">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5">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5">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5">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5">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5">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5">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5">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5">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5">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5">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5">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5">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5">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5">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5">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5">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5">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5">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5">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5">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5">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5">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5">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5">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5">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5">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5">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5">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5">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5">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5">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5">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5">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5">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5">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5">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5">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5">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5">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5">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5">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5">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5">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5">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5">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5">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si="366"/>
        <v>0</v>
      </c>
      <c r="BJ1739" s="54">
        <f t="shared" si="379"/>
        <v>0</v>
      </c>
      <c r="BK1739" s="54">
        <f t="shared" si="367"/>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si="368"/>
        <v>ne</v>
      </c>
    </row>
    <row r="1740" spans="2:71" x14ac:dyDescent="0.25">
      <c r="B1740" s="54" t="e">
        <f>VLOOKUP(E1740,'VPS1'!$J$10:$J$29,1,FALSE)</f>
        <v>#N/A</v>
      </c>
      <c r="C1740" s="131" t="str">
        <f t="shared" si="369"/>
        <v/>
      </c>
      <c r="D1740" s="132"/>
      <c r="E1740" s="132"/>
      <c r="F1740" s="55"/>
      <c r="G1740" s="132"/>
      <c r="H1740" s="132"/>
      <c r="I1740" s="132"/>
      <c r="J1740" s="132"/>
      <c r="K1740" s="132"/>
      <c r="L1740" s="133"/>
      <c r="M1740" s="134"/>
      <c r="N1740" s="132"/>
      <c r="O1740" s="132"/>
      <c r="P1740" s="134" t="str">
        <f t="shared" si="370"/>
        <v>nepildyti</v>
      </c>
      <c r="Q1740" s="135" t="str">
        <f t="shared" si="370"/>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si="371"/>
        <v>0</v>
      </c>
      <c r="BI1740" s="54">
        <f t="shared" si="366"/>
        <v>0</v>
      </c>
      <c r="BJ1740" s="54">
        <f t="shared" si="379"/>
        <v>0</v>
      </c>
      <c r="BK1740" s="54">
        <f t="shared" si="367"/>
        <v>0</v>
      </c>
      <c r="BL1740" s="54">
        <f t="shared" si="372"/>
        <v>0</v>
      </c>
      <c r="BM1740" s="54">
        <f t="shared" si="373"/>
        <v>0</v>
      </c>
      <c r="BN1740" s="54" t="str">
        <f t="shared" si="374"/>
        <v>ne</v>
      </c>
      <c r="BO1740" s="54" t="str">
        <f t="shared" si="375"/>
        <v>ne</v>
      </c>
      <c r="BP1740" s="54" t="str">
        <f t="shared" si="375"/>
        <v>ne</v>
      </c>
      <c r="BQ1740" s="54" t="str">
        <f t="shared" si="376"/>
        <v>ne</v>
      </c>
      <c r="BR1740" s="54" t="str">
        <f t="shared" si="377"/>
        <v>ne</v>
      </c>
      <c r="BS1740" s="54" t="str">
        <f t="shared" si="368"/>
        <v>ne</v>
      </c>
    </row>
    <row r="1741" spans="2:71" x14ac:dyDescent="0.25">
      <c r="B1741" s="54" t="e">
        <f>VLOOKUP(E1741,'VPS1'!$J$10:$J$29,1,FALSE)</f>
        <v>#N/A</v>
      </c>
      <c r="C1741" s="131" t="str">
        <f t="shared" si="369"/>
        <v/>
      </c>
      <c r="D1741" s="132"/>
      <c r="E1741" s="132"/>
      <c r="F1741" s="55"/>
      <c r="G1741" s="132"/>
      <c r="H1741" s="132"/>
      <c r="I1741" s="132"/>
      <c r="J1741" s="132"/>
      <c r="K1741" s="132"/>
      <c r="L1741" s="133"/>
      <c r="M1741" s="134"/>
      <c r="N1741" s="132"/>
      <c r="O1741" s="132"/>
      <c r="P1741" s="134" t="str">
        <f t="shared" si="370"/>
        <v>nepildyti</v>
      </c>
      <c r="Q1741" s="135" t="str">
        <f t="shared" si="370"/>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71"/>
        <v>0</v>
      </c>
      <c r="BI1741" s="54">
        <f t="shared" si="366"/>
        <v>0</v>
      </c>
      <c r="BJ1741" s="54">
        <f t="shared" si="379"/>
        <v>0</v>
      </c>
      <c r="BK1741" s="54">
        <f t="shared" si="367"/>
        <v>0</v>
      </c>
      <c r="BL1741" s="54">
        <f t="shared" si="372"/>
        <v>0</v>
      </c>
      <c r="BM1741" s="54">
        <f t="shared" si="373"/>
        <v>0</v>
      </c>
      <c r="BN1741" s="54" t="str">
        <f t="shared" si="374"/>
        <v>ne</v>
      </c>
      <c r="BO1741" s="54" t="str">
        <f t="shared" si="375"/>
        <v>ne</v>
      </c>
      <c r="BP1741" s="54" t="str">
        <f t="shared" si="375"/>
        <v>ne</v>
      </c>
      <c r="BQ1741" s="54" t="str">
        <f t="shared" si="376"/>
        <v>ne</v>
      </c>
      <c r="BR1741" s="54" t="str">
        <f t="shared" si="377"/>
        <v>ne</v>
      </c>
      <c r="BS1741" s="54" t="str">
        <f t="shared" si="368"/>
        <v>ne</v>
      </c>
    </row>
    <row r="1742" spans="2:71" x14ac:dyDescent="0.25">
      <c r="B1742" s="54" t="e">
        <f>VLOOKUP(E1742,'VPS1'!$J$10:$J$29,1,FALSE)</f>
        <v>#N/A</v>
      </c>
      <c r="C1742" s="131" t="str">
        <f t="shared" si="369"/>
        <v/>
      </c>
      <c r="D1742" s="132"/>
      <c r="E1742" s="132"/>
      <c r="F1742" s="55"/>
      <c r="G1742" s="132"/>
      <c r="H1742" s="132"/>
      <c r="I1742" s="132"/>
      <c r="J1742" s="132"/>
      <c r="K1742" s="132"/>
      <c r="L1742" s="133"/>
      <c r="M1742" s="134"/>
      <c r="N1742" s="132"/>
      <c r="O1742" s="132"/>
      <c r="P1742" s="134" t="str">
        <f t="shared" si="370"/>
        <v>nepildyti</v>
      </c>
      <c r="Q1742" s="135" t="str">
        <f t="shared" si="370"/>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71"/>
        <v>0</v>
      </c>
      <c r="BI1742" s="54">
        <f t="shared" ref="BI1742:BI1805" si="380">IF($AH1742&gt;0,YEAR($AH1742),)</f>
        <v>0</v>
      </c>
      <c r="BJ1742" s="54">
        <f t="shared" si="379"/>
        <v>0</v>
      </c>
      <c r="BK1742" s="54">
        <f t="shared" ref="BK1742:BK1805" si="381">IF($AJ1742&gt;0,YEAR($AJ1742),)</f>
        <v>0</v>
      </c>
      <c r="BL1742" s="54">
        <f t="shared" si="372"/>
        <v>0</v>
      </c>
      <c r="BM1742" s="54">
        <f t="shared" si="373"/>
        <v>0</v>
      </c>
      <c r="BN1742" s="54" t="str">
        <f t="shared" si="374"/>
        <v>ne</v>
      </c>
      <c r="BO1742" s="54" t="str">
        <f t="shared" si="375"/>
        <v>ne</v>
      </c>
      <c r="BP1742" s="54" t="str">
        <f t="shared" si="375"/>
        <v>ne</v>
      </c>
      <c r="BQ1742" s="54" t="str">
        <f t="shared" si="376"/>
        <v>ne</v>
      </c>
      <c r="BR1742" s="54" t="str">
        <f t="shared" si="377"/>
        <v>ne</v>
      </c>
      <c r="BS1742" s="54" t="str">
        <f t="shared" ref="BS1742:BS1805" si="382">IF(BK1742&gt;0,"taip","ne")</f>
        <v>ne</v>
      </c>
    </row>
    <row r="1743" spans="2:71" x14ac:dyDescent="0.25">
      <c r="B1743" s="54" t="e">
        <f>VLOOKUP(E1743,'VPS1'!$J$10:$J$29,1,FALSE)</f>
        <v>#N/A</v>
      </c>
      <c r="C1743" s="131" t="str">
        <f t="shared" ref="C1743:C1806" si="383">LEFT(E1743,4)</f>
        <v/>
      </c>
      <c r="D1743" s="132"/>
      <c r="E1743" s="132"/>
      <c r="F1743" s="55"/>
      <c r="G1743" s="132"/>
      <c r="H1743" s="132"/>
      <c r="I1743" s="132"/>
      <c r="J1743" s="132"/>
      <c r="K1743" s="132"/>
      <c r="L1743" s="133"/>
      <c r="M1743" s="134"/>
      <c r="N1743" s="132"/>
      <c r="O1743" s="132"/>
      <c r="P1743" s="134" t="str">
        <f t="shared" ref="P1743:Q1806" si="384">IF($N1743="fizinis asmuo","užpildykite","nepildyti")</f>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ref="BH1743:BH1806" si="385">IF($AF1743&gt;0,YEAR($AF1743),)</f>
        <v>0</v>
      </c>
      <c r="BI1743" s="54">
        <f t="shared" si="380"/>
        <v>0</v>
      </c>
      <c r="BJ1743" s="54">
        <f t="shared" si="379"/>
        <v>0</v>
      </c>
      <c r="BK1743" s="54">
        <f t="shared" si="381"/>
        <v>0</v>
      </c>
      <c r="BL1743" s="54">
        <f t="shared" ref="BL1743:BL1806" si="386">IF($AK1743&gt;0,$AK1743,)</f>
        <v>0</v>
      </c>
      <c r="BM1743" s="54">
        <f t="shared" ref="BM1743:BM1806" si="387">IF($AL1743&gt;0,$AL1743,)</f>
        <v>0</v>
      </c>
      <c r="BN1743" s="54" t="str">
        <f t="shared" ref="BN1743:BN1806" si="388">IF(BH1743&gt;0,"taip","ne")</f>
        <v>ne</v>
      </c>
      <c r="BO1743" s="54" t="str">
        <f t="shared" ref="BO1743:BP1806" si="389">IF(BI1743&gt;0,"taip","ne")</f>
        <v>ne</v>
      </c>
      <c r="BP1743" s="54" t="str">
        <f t="shared" si="389"/>
        <v>ne</v>
      </c>
      <c r="BQ1743" s="54" t="str">
        <f t="shared" ref="BQ1743:BQ1806" si="390">IF(BL1743&gt;0,"taip","ne")</f>
        <v>ne</v>
      </c>
      <c r="BR1743" s="54" t="str">
        <f t="shared" ref="BR1743:BR1806" si="391">IF(BM1743&gt;0,"taip","ne")</f>
        <v>ne</v>
      </c>
      <c r="BS1743" s="54" t="str">
        <f t="shared" si="382"/>
        <v>ne</v>
      </c>
    </row>
    <row r="1744" spans="2:71" x14ac:dyDescent="0.25">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5">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5">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5">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5">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5">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5">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5">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si="378"/>
        <v>0</v>
      </c>
      <c r="BH1751" s="54">
        <f t="shared" si="385"/>
        <v>0</v>
      </c>
      <c r="BI1751" s="54">
        <f t="shared" si="380"/>
        <v>0</v>
      </c>
      <c r="BJ1751" s="54">
        <f t="shared" si="379"/>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5">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78"/>
        <v>0</v>
      </c>
      <c r="BH1752" s="54">
        <f t="shared" si="385"/>
        <v>0</v>
      </c>
      <c r="BI1752" s="54">
        <f t="shared" si="380"/>
        <v>0</v>
      </c>
      <c r="BJ1752" s="54">
        <f t="shared" si="379"/>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5">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78"/>
        <v>0</v>
      </c>
      <c r="BH1753" s="54">
        <f t="shared" si="385"/>
        <v>0</v>
      </c>
      <c r="BI1753" s="54">
        <f t="shared" si="380"/>
        <v>0</v>
      </c>
      <c r="BJ1753" s="54">
        <f t="shared" si="379"/>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5">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ref="BG1754:BG1817" si="392">IF($F1754&gt;0,YEAR($F1754),)</f>
        <v>0</v>
      </c>
      <c r="BH1754" s="54">
        <f t="shared" si="385"/>
        <v>0</v>
      </c>
      <c r="BI1754" s="54">
        <f t="shared" si="380"/>
        <v>0</v>
      </c>
      <c r="BJ1754" s="54">
        <f t="shared" ref="BJ1754:BJ1817" si="393">IF($AI1754&gt;0,YEAR($AI1754),)</f>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5">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5">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5">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5">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5">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5">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5">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5">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5">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5">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5">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5">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5">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5">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5">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5">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5">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5">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5">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5">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5">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5">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5">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5">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5">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5">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5">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5">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5">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5">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5">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5">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5">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5">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5">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5">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5">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5">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5">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5">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5">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5">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5">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5">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5">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5">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5">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5">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5">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si="380"/>
        <v>0</v>
      </c>
      <c r="BJ1803" s="54">
        <f t="shared" si="393"/>
        <v>0</v>
      </c>
      <c r="BK1803" s="54">
        <f t="shared" si="381"/>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si="382"/>
        <v>ne</v>
      </c>
    </row>
    <row r="1804" spans="2:71" x14ac:dyDescent="0.25">
      <c r="B1804" s="54" t="e">
        <f>VLOOKUP(E1804,'VPS1'!$J$10:$J$29,1,FALSE)</f>
        <v>#N/A</v>
      </c>
      <c r="C1804" s="131" t="str">
        <f t="shared" si="383"/>
        <v/>
      </c>
      <c r="D1804" s="132"/>
      <c r="E1804" s="132"/>
      <c r="F1804" s="55"/>
      <c r="G1804" s="132"/>
      <c r="H1804" s="132"/>
      <c r="I1804" s="132"/>
      <c r="J1804" s="132"/>
      <c r="K1804" s="132"/>
      <c r="L1804" s="133"/>
      <c r="M1804" s="134"/>
      <c r="N1804" s="132"/>
      <c r="O1804" s="132"/>
      <c r="P1804" s="134" t="str">
        <f t="shared" si="384"/>
        <v>nepildyti</v>
      </c>
      <c r="Q1804" s="135" t="str">
        <f t="shared" si="384"/>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si="385"/>
        <v>0</v>
      </c>
      <c r="BI1804" s="54">
        <f t="shared" si="380"/>
        <v>0</v>
      </c>
      <c r="BJ1804" s="54">
        <f t="shared" si="393"/>
        <v>0</v>
      </c>
      <c r="BK1804" s="54">
        <f t="shared" si="381"/>
        <v>0</v>
      </c>
      <c r="BL1804" s="54">
        <f t="shared" si="386"/>
        <v>0</v>
      </c>
      <c r="BM1804" s="54">
        <f t="shared" si="387"/>
        <v>0</v>
      </c>
      <c r="BN1804" s="54" t="str">
        <f t="shared" si="388"/>
        <v>ne</v>
      </c>
      <c r="BO1804" s="54" t="str">
        <f t="shared" si="389"/>
        <v>ne</v>
      </c>
      <c r="BP1804" s="54" t="str">
        <f t="shared" si="389"/>
        <v>ne</v>
      </c>
      <c r="BQ1804" s="54" t="str">
        <f t="shared" si="390"/>
        <v>ne</v>
      </c>
      <c r="BR1804" s="54" t="str">
        <f t="shared" si="391"/>
        <v>ne</v>
      </c>
      <c r="BS1804" s="54" t="str">
        <f t="shared" si="382"/>
        <v>ne</v>
      </c>
    </row>
    <row r="1805" spans="2:71" x14ac:dyDescent="0.25">
      <c r="B1805" s="54" t="e">
        <f>VLOOKUP(E1805,'VPS1'!$J$10:$J$29,1,FALSE)</f>
        <v>#N/A</v>
      </c>
      <c r="C1805" s="131" t="str">
        <f t="shared" si="383"/>
        <v/>
      </c>
      <c r="D1805" s="132"/>
      <c r="E1805" s="132"/>
      <c r="F1805" s="55"/>
      <c r="G1805" s="132"/>
      <c r="H1805" s="132"/>
      <c r="I1805" s="132"/>
      <c r="J1805" s="132"/>
      <c r="K1805" s="132"/>
      <c r="L1805" s="133"/>
      <c r="M1805" s="134"/>
      <c r="N1805" s="132"/>
      <c r="O1805" s="132"/>
      <c r="P1805" s="134" t="str">
        <f t="shared" si="384"/>
        <v>nepildyti</v>
      </c>
      <c r="Q1805" s="135" t="str">
        <f t="shared" si="384"/>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85"/>
        <v>0</v>
      </c>
      <c r="BI1805" s="54">
        <f t="shared" si="380"/>
        <v>0</v>
      </c>
      <c r="BJ1805" s="54">
        <f t="shared" si="393"/>
        <v>0</v>
      </c>
      <c r="BK1805" s="54">
        <f t="shared" si="381"/>
        <v>0</v>
      </c>
      <c r="BL1805" s="54">
        <f t="shared" si="386"/>
        <v>0</v>
      </c>
      <c r="BM1805" s="54">
        <f t="shared" si="387"/>
        <v>0</v>
      </c>
      <c r="BN1805" s="54" t="str">
        <f t="shared" si="388"/>
        <v>ne</v>
      </c>
      <c r="BO1805" s="54" t="str">
        <f t="shared" si="389"/>
        <v>ne</v>
      </c>
      <c r="BP1805" s="54" t="str">
        <f t="shared" si="389"/>
        <v>ne</v>
      </c>
      <c r="BQ1805" s="54" t="str">
        <f t="shared" si="390"/>
        <v>ne</v>
      </c>
      <c r="BR1805" s="54" t="str">
        <f t="shared" si="391"/>
        <v>ne</v>
      </c>
      <c r="BS1805" s="54" t="str">
        <f t="shared" si="382"/>
        <v>ne</v>
      </c>
    </row>
    <row r="1806" spans="2:71" x14ac:dyDescent="0.25">
      <c r="B1806" s="54" t="e">
        <f>VLOOKUP(E1806,'VPS1'!$J$10:$J$29,1,FALSE)</f>
        <v>#N/A</v>
      </c>
      <c r="C1806" s="131" t="str">
        <f t="shared" si="383"/>
        <v/>
      </c>
      <c r="D1806" s="132"/>
      <c r="E1806" s="132"/>
      <c r="F1806" s="55"/>
      <c r="G1806" s="132"/>
      <c r="H1806" s="132"/>
      <c r="I1806" s="132"/>
      <c r="J1806" s="132"/>
      <c r="K1806" s="132"/>
      <c r="L1806" s="133"/>
      <c r="M1806" s="134"/>
      <c r="N1806" s="132"/>
      <c r="O1806" s="132"/>
      <c r="P1806" s="134" t="str">
        <f t="shared" si="384"/>
        <v>nepildyti</v>
      </c>
      <c r="Q1806" s="135" t="str">
        <f t="shared" si="384"/>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85"/>
        <v>0</v>
      </c>
      <c r="BI1806" s="54">
        <f t="shared" ref="BI1806:BI1869" si="394">IF($AH1806&gt;0,YEAR($AH1806),)</f>
        <v>0</v>
      </c>
      <c r="BJ1806" s="54">
        <f t="shared" si="393"/>
        <v>0</v>
      </c>
      <c r="BK1806" s="54">
        <f t="shared" ref="BK1806:BK1869" si="395">IF($AJ1806&gt;0,YEAR($AJ1806),)</f>
        <v>0</v>
      </c>
      <c r="BL1806" s="54">
        <f t="shared" si="386"/>
        <v>0</v>
      </c>
      <c r="BM1806" s="54">
        <f t="shared" si="387"/>
        <v>0</v>
      </c>
      <c r="BN1806" s="54" t="str">
        <f t="shared" si="388"/>
        <v>ne</v>
      </c>
      <c r="BO1806" s="54" t="str">
        <f t="shared" si="389"/>
        <v>ne</v>
      </c>
      <c r="BP1806" s="54" t="str">
        <f t="shared" si="389"/>
        <v>ne</v>
      </c>
      <c r="BQ1806" s="54" t="str">
        <f t="shared" si="390"/>
        <v>ne</v>
      </c>
      <c r="BR1806" s="54" t="str">
        <f t="shared" si="391"/>
        <v>ne</v>
      </c>
      <c r="BS1806" s="54" t="str">
        <f t="shared" ref="BS1806:BS1869" si="396">IF(BK1806&gt;0,"taip","ne")</f>
        <v>ne</v>
      </c>
    </row>
    <row r="1807" spans="2:71" x14ac:dyDescent="0.25">
      <c r="B1807" s="54" t="e">
        <f>VLOOKUP(E1807,'VPS1'!$J$10:$J$29,1,FALSE)</f>
        <v>#N/A</v>
      </c>
      <c r="C1807" s="131" t="str">
        <f t="shared" ref="C1807:C1870" si="397">LEFT(E1807,4)</f>
        <v/>
      </c>
      <c r="D1807" s="132"/>
      <c r="E1807" s="132"/>
      <c r="F1807" s="55"/>
      <c r="G1807" s="132"/>
      <c r="H1807" s="132"/>
      <c r="I1807" s="132"/>
      <c r="J1807" s="132"/>
      <c r="K1807" s="132"/>
      <c r="L1807" s="133"/>
      <c r="M1807" s="134"/>
      <c r="N1807" s="132"/>
      <c r="O1807" s="132"/>
      <c r="P1807" s="134" t="str">
        <f t="shared" ref="P1807:Q1870" si="398">IF($N1807="fizinis asmuo","užpildykite","nepildyti")</f>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ref="BH1807:BH1870" si="399">IF($AF1807&gt;0,YEAR($AF1807),)</f>
        <v>0</v>
      </c>
      <c r="BI1807" s="54">
        <f t="shared" si="394"/>
        <v>0</v>
      </c>
      <c r="BJ1807" s="54">
        <f t="shared" si="393"/>
        <v>0</v>
      </c>
      <c r="BK1807" s="54">
        <f t="shared" si="395"/>
        <v>0</v>
      </c>
      <c r="BL1807" s="54">
        <f t="shared" ref="BL1807:BL1870" si="400">IF($AK1807&gt;0,$AK1807,)</f>
        <v>0</v>
      </c>
      <c r="BM1807" s="54">
        <f t="shared" ref="BM1807:BM1870" si="401">IF($AL1807&gt;0,$AL1807,)</f>
        <v>0</v>
      </c>
      <c r="BN1807" s="54" t="str">
        <f t="shared" ref="BN1807:BN1870" si="402">IF(BH1807&gt;0,"taip","ne")</f>
        <v>ne</v>
      </c>
      <c r="BO1807" s="54" t="str">
        <f t="shared" ref="BO1807:BP1870" si="403">IF(BI1807&gt;0,"taip","ne")</f>
        <v>ne</v>
      </c>
      <c r="BP1807" s="54" t="str">
        <f t="shared" si="403"/>
        <v>ne</v>
      </c>
      <c r="BQ1807" s="54" t="str">
        <f t="shared" ref="BQ1807:BQ1870" si="404">IF(BL1807&gt;0,"taip","ne")</f>
        <v>ne</v>
      </c>
      <c r="BR1807" s="54" t="str">
        <f t="shared" ref="BR1807:BR1870" si="405">IF(BM1807&gt;0,"taip","ne")</f>
        <v>ne</v>
      </c>
      <c r="BS1807" s="54" t="str">
        <f t="shared" si="396"/>
        <v>ne</v>
      </c>
    </row>
    <row r="1808" spans="2:71" x14ac:dyDescent="0.25">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5">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5">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5">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5">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5">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5">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5">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si="392"/>
        <v>0</v>
      </c>
      <c r="BH1815" s="54">
        <f t="shared" si="399"/>
        <v>0</v>
      </c>
      <c r="BI1815" s="54">
        <f t="shared" si="394"/>
        <v>0</v>
      </c>
      <c r="BJ1815" s="54">
        <f t="shared" si="393"/>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5">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392"/>
        <v>0</v>
      </c>
      <c r="BH1816" s="54">
        <f t="shared" si="399"/>
        <v>0</v>
      </c>
      <c r="BI1816" s="54">
        <f t="shared" si="394"/>
        <v>0</v>
      </c>
      <c r="BJ1816" s="54">
        <f t="shared" si="393"/>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5">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392"/>
        <v>0</v>
      </c>
      <c r="BH1817" s="54">
        <f t="shared" si="399"/>
        <v>0</v>
      </c>
      <c r="BI1817" s="54">
        <f t="shared" si="394"/>
        <v>0</v>
      </c>
      <c r="BJ1817" s="54">
        <f t="shared" si="393"/>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5">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ref="BG1818:BG1881" si="406">IF($F1818&gt;0,YEAR($F1818),)</f>
        <v>0</v>
      </c>
      <c r="BH1818" s="54">
        <f t="shared" si="399"/>
        <v>0</v>
      </c>
      <c r="BI1818" s="54">
        <f t="shared" si="394"/>
        <v>0</v>
      </c>
      <c r="BJ1818" s="54">
        <f t="shared" ref="BJ1818:BJ1881" si="407">IF($AI1818&gt;0,YEAR($AI1818),)</f>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5">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5">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5">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5">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5">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5">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5">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5">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5">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5">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5">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5">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5">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5">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5">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5">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5">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5">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5">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5">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5">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5">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5">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5">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5">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5">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5">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5">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5">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5">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5">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5">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5">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5">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5">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5">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5">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5">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5">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5">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5">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5">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5">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5">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5">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5">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5">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5">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5">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si="394"/>
        <v>0</v>
      </c>
      <c r="BJ1867" s="54">
        <f t="shared" si="407"/>
        <v>0</v>
      </c>
      <c r="BK1867" s="54">
        <f t="shared" si="395"/>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si="396"/>
        <v>ne</v>
      </c>
    </row>
    <row r="1868" spans="2:71" x14ac:dyDescent="0.25">
      <c r="B1868" s="54" t="e">
        <f>VLOOKUP(E1868,'VPS1'!$J$10:$J$29,1,FALSE)</f>
        <v>#N/A</v>
      </c>
      <c r="C1868" s="131" t="str">
        <f t="shared" si="397"/>
        <v/>
      </c>
      <c r="D1868" s="132"/>
      <c r="E1868" s="132"/>
      <c r="F1868" s="55"/>
      <c r="G1868" s="132"/>
      <c r="H1868" s="132"/>
      <c r="I1868" s="132"/>
      <c r="J1868" s="132"/>
      <c r="K1868" s="132"/>
      <c r="L1868" s="133"/>
      <c r="M1868" s="134"/>
      <c r="N1868" s="132"/>
      <c r="O1868" s="132"/>
      <c r="P1868" s="134" t="str">
        <f t="shared" si="398"/>
        <v>nepildyti</v>
      </c>
      <c r="Q1868" s="135" t="str">
        <f t="shared" si="398"/>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si="399"/>
        <v>0</v>
      </c>
      <c r="BI1868" s="54">
        <f t="shared" si="394"/>
        <v>0</v>
      </c>
      <c r="BJ1868" s="54">
        <f t="shared" si="407"/>
        <v>0</v>
      </c>
      <c r="BK1868" s="54">
        <f t="shared" si="395"/>
        <v>0</v>
      </c>
      <c r="BL1868" s="54">
        <f t="shared" si="400"/>
        <v>0</v>
      </c>
      <c r="BM1868" s="54">
        <f t="shared" si="401"/>
        <v>0</v>
      </c>
      <c r="BN1868" s="54" t="str">
        <f t="shared" si="402"/>
        <v>ne</v>
      </c>
      <c r="BO1868" s="54" t="str">
        <f t="shared" si="403"/>
        <v>ne</v>
      </c>
      <c r="BP1868" s="54" t="str">
        <f t="shared" si="403"/>
        <v>ne</v>
      </c>
      <c r="BQ1868" s="54" t="str">
        <f t="shared" si="404"/>
        <v>ne</v>
      </c>
      <c r="BR1868" s="54" t="str">
        <f t="shared" si="405"/>
        <v>ne</v>
      </c>
      <c r="BS1868" s="54" t="str">
        <f t="shared" si="396"/>
        <v>ne</v>
      </c>
    </row>
    <row r="1869" spans="2:71" x14ac:dyDescent="0.25">
      <c r="B1869" s="54" t="e">
        <f>VLOOKUP(E1869,'VPS1'!$J$10:$J$29,1,FALSE)</f>
        <v>#N/A</v>
      </c>
      <c r="C1869" s="131" t="str">
        <f t="shared" si="397"/>
        <v/>
      </c>
      <c r="D1869" s="132"/>
      <c r="E1869" s="132"/>
      <c r="F1869" s="55"/>
      <c r="G1869" s="132"/>
      <c r="H1869" s="132"/>
      <c r="I1869" s="132"/>
      <c r="J1869" s="132"/>
      <c r="K1869" s="132"/>
      <c r="L1869" s="133"/>
      <c r="M1869" s="134"/>
      <c r="N1869" s="132"/>
      <c r="O1869" s="132"/>
      <c r="P1869" s="134" t="str">
        <f t="shared" si="398"/>
        <v>nepildyti</v>
      </c>
      <c r="Q1869" s="135" t="str">
        <f t="shared" si="398"/>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399"/>
        <v>0</v>
      </c>
      <c r="BI1869" s="54">
        <f t="shared" si="394"/>
        <v>0</v>
      </c>
      <c r="BJ1869" s="54">
        <f t="shared" si="407"/>
        <v>0</v>
      </c>
      <c r="BK1869" s="54">
        <f t="shared" si="395"/>
        <v>0</v>
      </c>
      <c r="BL1869" s="54">
        <f t="shared" si="400"/>
        <v>0</v>
      </c>
      <c r="BM1869" s="54">
        <f t="shared" si="401"/>
        <v>0</v>
      </c>
      <c r="BN1869" s="54" t="str">
        <f t="shared" si="402"/>
        <v>ne</v>
      </c>
      <c r="BO1869" s="54" t="str">
        <f t="shared" si="403"/>
        <v>ne</v>
      </c>
      <c r="BP1869" s="54" t="str">
        <f t="shared" si="403"/>
        <v>ne</v>
      </c>
      <c r="BQ1869" s="54" t="str">
        <f t="shared" si="404"/>
        <v>ne</v>
      </c>
      <c r="BR1869" s="54" t="str">
        <f t="shared" si="405"/>
        <v>ne</v>
      </c>
      <c r="BS1869" s="54" t="str">
        <f t="shared" si="396"/>
        <v>ne</v>
      </c>
    </row>
    <row r="1870" spans="2:71" x14ac:dyDescent="0.25">
      <c r="B1870" s="54" t="e">
        <f>VLOOKUP(E1870,'VPS1'!$J$10:$J$29,1,FALSE)</f>
        <v>#N/A</v>
      </c>
      <c r="C1870" s="131" t="str">
        <f t="shared" si="397"/>
        <v/>
      </c>
      <c r="D1870" s="132"/>
      <c r="E1870" s="132"/>
      <c r="F1870" s="55"/>
      <c r="G1870" s="132"/>
      <c r="H1870" s="132"/>
      <c r="I1870" s="132"/>
      <c r="J1870" s="132"/>
      <c r="K1870" s="132"/>
      <c r="L1870" s="133"/>
      <c r="M1870" s="134"/>
      <c r="N1870" s="132"/>
      <c r="O1870" s="132"/>
      <c r="P1870" s="134" t="str">
        <f t="shared" si="398"/>
        <v>nepildyti</v>
      </c>
      <c r="Q1870" s="135" t="str">
        <f t="shared" si="398"/>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399"/>
        <v>0</v>
      </c>
      <c r="BI1870" s="54">
        <f t="shared" ref="BI1870:BI1933" si="408">IF($AH1870&gt;0,YEAR($AH1870),)</f>
        <v>0</v>
      </c>
      <c r="BJ1870" s="54">
        <f t="shared" si="407"/>
        <v>0</v>
      </c>
      <c r="BK1870" s="54">
        <f t="shared" ref="BK1870:BK1933" si="409">IF($AJ1870&gt;0,YEAR($AJ1870),)</f>
        <v>0</v>
      </c>
      <c r="BL1870" s="54">
        <f t="shared" si="400"/>
        <v>0</v>
      </c>
      <c r="BM1870" s="54">
        <f t="shared" si="401"/>
        <v>0</v>
      </c>
      <c r="BN1870" s="54" t="str">
        <f t="shared" si="402"/>
        <v>ne</v>
      </c>
      <c r="BO1870" s="54" t="str">
        <f t="shared" si="403"/>
        <v>ne</v>
      </c>
      <c r="BP1870" s="54" t="str">
        <f t="shared" si="403"/>
        <v>ne</v>
      </c>
      <c r="BQ1870" s="54" t="str">
        <f t="shared" si="404"/>
        <v>ne</v>
      </c>
      <c r="BR1870" s="54" t="str">
        <f t="shared" si="405"/>
        <v>ne</v>
      </c>
      <c r="BS1870" s="54" t="str">
        <f t="shared" ref="BS1870:BS1933" si="410">IF(BK1870&gt;0,"taip","ne")</f>
        <v>ne</v>
      </c>
    </row>
    <row r="1871" spans="2:71" x14ac:dyDescent="0.25">
      <c r="B1871" s="54" t="e">
        <f>VLOOKUP(E1871,'VPS1'!$J$10:$J$29,1,FALSE)</f>
        <v>#N/A</v>
      </c>
      <c r="C1871" s="131" t="str">
        <f t="shared" ref="C1871:C1934" si="411">LEFT(E1871,4)</f>
        <v/>
      </c>
      <c r="D1871" s="132"/>
      <c r="E1871" s="132"/>
      <c r="F1871" s="55"/>
      <c r="G1871" s="132"/>
      <c r="H1871" s="132"/>
      <c r="I1871" s="132"/>
      <c r="J1871" s="132"/>
      <c r="K1871" s="132"/>
      <c r="L1871" s="133"/>
      <c r="M1871" s="134"/>
      <c r="N1871" s="132"/>
      <c r="O1871" s="132"/>
      <c r="P1871" s="134" t="str">
        <f t="shared" ref="P1871:Q1934" si="412">IF($N1871="fizinis asmuo","užpildykite","nepildyti")</f>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ref="BH1871:BH1934" si="413">IF($AF1871&gt;0,YEAR($AF1871),)</f>
        <v>0</v>
      </c>
      <c r="BI1871" s="54">
        <f t="shared" si="408"/>
        <v>0</v>
      </c>
      <c r="BJ1871" s="54">
        <f t="shared" si="407"/>
        <v>0</v>
      </c>
      <c r="BK1871" s="54">
        <f t="shared" si="409"/>
        <v>0</v>
      </c>
      <c r="BL1871" s="54">
        <f t="shared" ref="BL1871:BL1934" si="414">IF($AK1871&gt;0,$AK1871,)</f>
        <v>0</v>
      </c>
      <c r="BM1871" s="54">
        <f t="shared" ref="BM1871:BM1934" si="415">IF($AL1871&gt;0,$AL1871,)</f>
        <v>0</v>
      </c>
      <c r="BN1871" s="54" t="str">
        <f t="shared" ref="BN1871:BN1934" si="416">IF(BH1871&gt;0,"taip","ne")</f>
        <v>ne</v>
      </c>
      <c r="BO1871" s="54" t="str">
        <f t="shared" ref="BO1871:BP1934" si="417">IF(BI1871&gt;0,"taip","ne")</f>
        <v>ne</v>
      </c>
      <c r="BP1871" s="54" t="str">
        <f t="shared" si="417"/>
        <v>ne</v>
      </c>
      <c r="BQ1871" s="54" t="str">
        <f t="shared" ref="BQ1871:BQ1934" si="418">IF(BL1871&gt;0,"taip","ne")</f>
        <v>ne</v>
      </c>
      <c r="BR1871" s="54" t="str">
        <f t="shared" ref="BR1871:BR1934" si="419">IF(BM1871&gt;0,"taip","ne")</f>
        <v>ne</v>
      </c>
      <c r="BS1871" s="54" t="str">
        <f t="shared" si="410"/>
        <v>ne</v>
      </c>
    </row>
    <row r="1872" spans="2:71" x14ac:dyDescent="0.25">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5">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5">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5">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5">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5">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5">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5">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si="406"/>
        <v>0</v>
      </c>
      <c r="BH1879" s="54">
        <f t="shared" si="413"/>
        <v>0</v>
      </c>
      <c r="BI1879" s="54">
        <f t="shared" si="408"/>
        <v>0</v>
      </c>
      <c r="BJ1879" s="54">
        <f t="shared" si="407"/>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5">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06"/>
        <v>0</v>
      </c>
      <c r="BH1880" s="54">
        <f t="shared" si="413"/>
        <v>0</v>
      </c>
      <c r="BI1880" s="54">
        <f t="shared" si="408"/>
        <v>0</v>
      </c>
      <c r="BJ1880" s="54">
        <f t="shared" si="407"/>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5">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06"/>
        <v>0</v>
      </c>
      <c r="BH1881" s="54">
        <f t="shared" si="413"/>
        <v>0</v>
      </c>
      <c r="BI1881" s="54">
        <f t="shared" si="408"/>
        <v>0</v>
      </c>
      <c r="BJ1881" s="54">
        <f t="shared" si="407"/>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5">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ref="BG1882:BG1945" si="420">IF($F1882&gt;0,YEAR($F1882),)</f>
        <v>0</v>
      </c>
      <c r="BH1882" s="54">
        <f t="shared" si="413"/>
        <v>0</v>
      </c>
      <c r="BI1882" s="54">
        <f t="shared" si="408"/>
        <v>0</v>
      </c>
      <c r="BJ1882" s="54">
        <f t="shared" ref="BJ1882:BJ1945" si="421">IF($AI1882&gt;0,YEAR($AI1882),)</f>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5">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5">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5">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5">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5">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5">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5">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5">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5">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5">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5">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5">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5">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5">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5">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5">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5">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5">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5">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5">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5">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5">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5">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5">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5">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5">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5">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5">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5">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5">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5">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5">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5">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5">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5">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5">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5">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5">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5">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5">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5">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5">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5">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5">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5">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5">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5">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5">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5">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si="408"/>
        <v>0</v>
      </c>
      <c r="BJ1931" s="54">
        <f t="shared" si="421"/>
        <v>0</v>
      </c>
      <c r="BK1931" s="54">
        <f t="shared" si="409"/>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si="410"/>
        <v>ne</v>
      </c>
    </row>
    <row r="1932" spans="2:71" x14ac:dyDescent="0.25">
      <c r="B1932" s="54" t="e">
        <f>VLOOKUP(E1932,'VPS1'!$J$10:$J$29,1,FALSE)</f>
        <v>#N/A</v>
      </c>
      <c r="C1932" s="131" t="str">
        <f t="shared" si="411"/>
        <v/>
      </c>
      <c r="D1932" s="132"/>
      <c r="E1932" s="132"/>
      <c r="F1932" s="55"/>
      <c r="G1932" s="132"/>
      <c r="H1932" s="132"/>
      <c r="I1932" s="132"/>
      <c r="J1932" s="132"/>
      <c r="K1932" s="132"/>
      <c r="L1932" s="133"/>
      <c r="M1932" s="134"/>
      <c r="N1932" s="132"/>
      <c r="O1932" s="132"/>
      <c r="P1932" s="134" t="str">
        <f t="shared" si="412"/>
        <v>nepildyti</v>
      </c>
      <c r="Q1932" s="135" t="str">
        <f t="shared" si="412"/>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si="413"/>
        <v>0</v>
      </c>
      <c r="BI1932" s="54">
        <f t="shared" si="408"/>
        <v>0</v>
      </c>
      <c r="BJ1932" s="54">
        <f t="shared" si="421"/>
        <v>0</v>
      </c>
      <c r="BK1932" s="54">
        <f t="shared" si="409"/>
        <v>0</v>
      </c>
      <c r="BL1932" s="54">
        <f t="shared" si="414"/>
        <v>0</v>
      </c>
      <c r="BM1932" s="54">
        <f t="shared" si="415"/>
        <v>0</v>
      </c>
      <c r="BN1932" s="54" t="str">
        <f t="shared" si="416"/>
        <v>ne</v>
      </c>
      <c r="BO1932" s="54" t="str">
        <f t="shared" si="417"/>
        <v>ne</v>
      </c>
      <c r="BP1932" s="54" t="str">
        <f t="shared" si="417"/>
        <v>ne</v>
      </c>
      <c r="BQ1932" s="54" t="str">
        <f t="shared" si="418"/>
        <v>ne</v>
      </c>
      <c r="BR1932" s="54" t="str">
        <f t="shared" si="419"/>
        <v>ne</v>
      </c>
      <c r="BS1932" s="54" t="str">
        <f t="shared" si="410"/>
        <v>ne</v>
      </c>
    </row>
    <row r="1933" spans="2:71" x14ac:dyDescent="0.25">
      <c r="B1933" s="54" t="e">
        <f>VLOOKUP(E1933,'VPS1'!$J$10:$J$29,1,FALSE)</f>
        <v>#N/A</v>
      </c>
      <c r="C1933" s="131" t="str">
        <f t="shared" si="411"/>
        <v/>
      </c>
      <c r="D1933" s="132"/>
      <c r="E1933" s="132"/>
      <c r="F1933" s="55"/>
      <c r="G1933" s="132"/>
      <c r="H1933" s="132"/>
      <c r="I1933" s="132"/>
      <c r="J1933" s="132"/>
      <c r="K1933" s="132"/>
      <c r="L1933" s="133"/>
      <c r="M1933" s="134"/>
      <c r="N1933" s="132"/>
      <c r="O1933" s="132"/>
      <c r="P1933" s="134" t="str">
        <f t="shared" si="412"/>
        <v>nepildyti</v>
      </c>
      <c r="Q1933" s="135" t="str">
        <f t="shared" si="412"/>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13"/>
        <v>0</v>
      </c>
      <c r="BI1933" s="54">
        <f t="shared" si="408"/>
        <v>0</v>
      </c>
      <c r="BJ1933" s="54">
        <f t="shared" si="421"/>
        <v>0</v>
      </c>
      <c r="BK1933" s="54">
        <f t="shared" si="409"/>
        <v>0</v>
      </c>
      <c r="BL1933" s="54">
        <f t="shared" si="414"/>
        <v>0</v>
      </c>
      <c r="BM1933" s="54">
        <f t="shared" si="415"/>
        <v>0</v>
      </c>
      <c r="BN1933" s="54" t="str">
        <f t="shared" si="416"/>
        <v>ne</v>
      </c>
      <c r="BO1933" s="54" t="str">
        <f t="shared" si="417"/>
        <v>ne</v>
      </c>
      <c r="BP1933" s="54" t="str">
        <f t="shared" si="417"/>
        <v>ne</v>
      </c>
      <c r="BQ1933" s="54" t="str">
        <f t="shared" si="418"/>
        <v>ne</v>
      </c>
      <c r="BR1933" s="54" t="str">
        <f t="shared" si="419"/>
        <v>ne</v>
      </c>
      <c r="BS1933" s="54" t="str">
        <f t="shared" si="410"/>
        <v>ne</v>
      </c>
    </row>
    <row r="1934" spans="2:71" x14ac:dyDescent="0.25">
      <c r="B1934" s="54" t="e">
        <f>VLOOKUP(E1934,'VPS1'!$J$10:$J$29,1,FALSE)</f>
        <v>#N/A</v>
      </c>
      <c r="C1934" s="131" t="str">
        <f t="shared" si="411"/>
        <v/>
      </c>
      <c r="D1934" s="132"/>
      <c r="E1934" s="132"/>
      <c r="F1934" s="55"/>
      <c r="G1934" s="132"/>
      <c r="H1934" s="132"/>
      <c r="I1934" s="132"/>
      <c r="J1934" s="132"/>
      <c r="K1934" s="132"/>
      <c r="L1934" s="133"/>
      <c r="M1934" s="134"/>
      <c r="N1934" s="132"/>
      <c r="O1934" s="132"/>
      <c r="P1934" s="134" t="str">
        <f t="shared" si="412"/>
        <v>nepildyti</v>
      </c>
      <c r="Q1934" s="135" t="str">
        <f t="shared" si="412"/>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13"/>
        <v>0</v>
      </c>
      <c r="BI1934" s="54">
        <f t="shared" ref="BI1934:BI1997" si="422">IF($AH1934&gt;0,YEAR($AH1934),)</f>
        <v>0</v>
      </c>
      <c r="BJ1934" s="54">
        <f t="shared" si="421"/>
        <v>0</v>
      </c>
      <c r="BK1934" s="54">
        <f t="shared" ref="BK1934:BK1997" si="423">IF($AJ1934&gt;0,YEAR($AJ1934),)</f>
        <v>0</v>
      </c>
      <c r="BL1934" s="54">
        <f t="shared" si="414"/>
        <v>0</v>
      </c>
      <c r="BM1934" s="54">
        <f t="shared" si="415"/>
        <v>0</v>
      </c>
      <c r="BN1934" s="54" t="str">
        <f t="shared" si="416"/>
        <v>ne</v>
      </c>
      <c r="BO1934" s="54" t="str">
        <f t="shared" si="417"/>
        <v>ne</v>
      </c>
      <c r="BP1934" s="54" t="str">
        <f t="shared" si="417"/>
        <v>ne</v>
      </c>
      <c r="BQ1934" s="54" t="str">
        <f t="shared" si="418"/>
        <v>ne</v>
      </c>
      <c r="BR1934" s="54" t="str">
        <f t="shared" si="419"/>
        <v>ne</v>
      </c>
      <c r="BS1934" s="54" t="str">
        <f t="shared" ref="BS1934:BS1997" si="424">IF(BK1934&gt;0,"taip","ne")</f>
        <v>ne</v>
      </c>
    </row>
    <row r="1935" spans="2:71" x14ac:dyDescent="0.25">
      <c r="B1935" s="54" t="e">
        <f>VLOOKUP(E1935,'VPS1'!$J$10:$J$29,1,FALSE)</f>
        <v>#N/A</v>
      </c>
      <c r="C1935" s="131" t="str">
        <f t="shared" ref="C1935:C1998" si="425">LEFT(E1935,4)</f>
        <v/>
      </c>
      <c r="D1935" s="132"/>
      <c r="E1935" s="132"/>
      <c r="F1935" s="55"/>
      <c r="G1935" s="132"/>
      <c r="H1935" s="132"/>
      <c r="I1935" s="132"/>
      <c r="J1935" s="132"/>
      <c r="K1935" s="132"/>
      <c r="L1935" s="133"/>
      <c r="M1935" s="134"/>
      <c r="N1935" s="132"/>
      <c r="O1935" s="132"/>
      <c r="P1935" s="134" t="str">
        <f t="shared" ref="P1935:Q1998" si="426">IF($N1935="fizinis asmuo","užpildykite","nepildyti")</f>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ref="BH1935:BH1998" si="427">IF($AF1935&gt;0,YEAR($AF1935),)</f>
        <v>0</v>
      </c>
      <c r="BI1935" s="54">
        <f t="shared" si="422"/>
        <v>0</v>
      </c>
      <c r="BJ1935" s="54">
        <f t="shared" si="421"/>
        <v>0</v>
      </c>
      <c r="BK1935" s="54">
        <f t="shared" si="423"/>
        <v>0</v>
      </c>
      <c r="BL1935" s="54">
        <f t="shared" ref="BL1935:BL1998" si="428">IF($AK1935&gt;0,$AK1935,)</f>
        <v>0</v>
      </c>
      <c r="BM1935" s="54">
        <f t="shared" ref="BM1935:BM1998" si="429">IF($AL1935&gt;0,$AL1935,)</f>
        <v>0</v>
      </c>
      <c r="BN1935" s="54" t="str">
        <f t="shared" ref="BN1935:BN1998" si="430">IF(BH1935&gt;0,"taip","ne")</f>
        <v>ne</v>
      </c>
      <c r="BO1935" s="54" t="str">
        <f t="shared" ref="BO1935:BP1998" si="431">IF(BI1935&gt;0,"taip","ne")</f>
        <v>ne</v>
      </c>
      <c r="BP1935" s="54" t="str">
        <f t="shared" si="431"/>
        <v>ne</v>
      </c>
      <c r="BQ1935" s="54" t="str">
        <f t="shared" ref="BQ1935:BQ1998" si="432">IF(BL1935&gt;0,"taip","ne")</f>
        <v>ne</v>
      </c>
      <c r="BR1935" s="54" t="str">
        <f t="shared" ref="BR1935:BR1998" si="433">IF(BM1935&gt;0,"taip","ne")</f>
        <v>ne</v>
      </c>
      <c r="BS1935" s="54" t="str">
        <f t="shared" si="424"/>
        <v>ne</v>
      </c>
    </row>
    <row r="1936" spans="2:71" x14ac:dyDescent="0.25">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5">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5">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5">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5">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5">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5">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5">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si="420"/>
        <v>0</v>
      </c>
      <c r="BH1943" s="54">
        <f t="shared" si="427"/>
        <v>0</v>
      </c>
      <c r="BI1943" s="54">
        <f t="shared" si="422"/>
        <v>0</v>
      </c>
      <c r="BJ1943" s="54">
        <f t="shared" si="421"/>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5">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20"/>
        <v>0</v>
      </c>
      <c r="BH1944" s="54">
        <f t="shared" si="427"/>
        <v>0</v>
      </c>
      <c r="BI1944" s="54">
        <f t="shared" si="422"/>
        <v>0</v>
      </c>
      <c r="BJ1944" s="54">
        <f t="shared" si="421"/>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5">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20"/>
        <v>0</v>
      </c>
      <c r="BH1945" s="54">
        <f t="shared" si="427"/>
        <v>0</v>
      </c>
      <c r="BI1945" s="54">
        <f t="shared" si="422"/>
        <v>0</v>
      </c>
      <c r="BJ1945" s="54">
        <f t="shared" si="421"/>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5">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ref="BG1946:BG2009" si="434">IF($F1946&gt;0,YEAR($F1946),)</f>
        <v>0</v>
      </c>
      <c r="BH1946" s="54">
        <f t="shared" si="427"/>
        <v>0</v>
      </c>
      <c r="BI1946" s="54">
        <f t="shared" si="422"/>
        <v>0</v>
      </c>
      <c r="BJ1946" s="54">
        <f t="shared" ref="BJ1946:BJ2009" si="435">IF($AI1946&gt;0,YEAR($AI1946),)</f>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5">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5">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5">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5">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5">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5">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5">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5">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5">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5">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5">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5">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5">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5">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5">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5">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5">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5">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5">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5">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5">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5">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5">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5">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5">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5">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5">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5">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5">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5">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5">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5">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5">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5">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5">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5">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5">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5">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5">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5">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5">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5">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5">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5">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5">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5">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5">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5">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5">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si="422"/>
        <v>0</v>
      </c>
      <c r="BJ1995" s="54">
        <f t="shared" si="435"/>
        <v>0</v>
      </c>
      <c r="BK1995" s="54">
        <f t="shared" si="423"/>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si="424"/>
        <v>ne</v>
      </c>
    </row>
    <row r="1996" spans="2:71" x14ac:dyDescent="0.25">
      <c r="B1996" s="54" t="e">
        <f>VLOOKUP(E1996,'VPS1'!$J$10:$J$29,1,FALSE)</f>
        <v>#N/A</v>
      </c>
      <c r="C1996" s="131" t="str">
        <f t="shared" si="425"/>
        <v/>
      </c>
      <c r="D1996" s="132"/>
      <c r="E1996" s="132"/>
      <c r="F1996" s="55"/>
      <c r="G1996" s="132"/>
      <c r="H1996" s="132"/>
      <c r="I1996" s="132"/>
      <c r="J1996" s="132"/>
      <c r="K1996" s="132"/>
      <c r="L1996" s="133"/>
      <c r="M1996" s="134"/>
      <c r="N1996" s="132"/>
      <c r="O1996" s="132"/>
      <c r="P1996" s="134" t="str">
        <f t="shared" si="426"/>
        <v>nepildyti</v>
      </c>
      <c r="Q1996" s="135" t="str">
        <f t="shared" si="426"/>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si="427"/>
        <v>0</v>
      </c>
      <c r="BI1996" s="54">
        <f t="shared" si="422"/>
        <v>0</v>
      </c>
      <c r="BJ1996" s="54">
        <f t="shared" si="435"/>
        <v>0</v>
      </c>
      <c r="BK1996" s="54">
        <f t="shared" si="423"/>
        <v>0</v>
      </c>
      <c r="BL1996" s="54">
        <f t="shared" si="428"/>
        <v>0</v>
      </c>
      <c r="BM1996" s="54">
        <f t="shared" si="429"/>
        <v>0</v>
      </c>
      <c r="BN1996" s="54" t="str">
        <f t="shared" si="430"/>
        <v>ne</v>
      </c>
      <c r="BO1996" s="54" t="str">
        <f t="shared" si="431"/>
        <v>ne</v>
      </c>
      <c r="BP1996" s="54" t="str">
        <f t="shared" si="431"/>
        <v>ne</v>
      </c>
      <c r="BQ1996" s="54" t="str">
        <f t="shared" si="432"/>
        <v>ne</v>
      </c>
      <c r="BR1996" s="54" t="str">
        <f t="shared" si="433"/>
        <v>ne</v>
      </c>
      <c r="BS1996" s="54" t="str">
        <f t="shared" si="424"/>
        <v>ne</v>
      </c>
    </row>
    <row r="1997" spans="2:71" x14ac:dyDescent="0.25">
      <c r="B1997" s="54" t="e">
        <f>VLOOKUP(E1997,'VPS1'!$J$10:$J$29,1,FALSE)</f>
        <v>#N/A</v>
      </c>
      <c r="C1997" s="131" t="str">
        <f t="shared" si="425"/>
        <v/>
      </c>
      <c r="D1997" s="132"/>
      <c r="E1997" s="132"/>
      <c r="F1997" s="55"/>
      <c r="G1997" s="132"/>
      <c r="H1997" s="132"/>
      <c r="I1997" s="132"/>
      <c r="J1997" s="132"/>
      <c r="K1997" s="132"/>
      <c r="L1997" s="133"/>
      <c r="M1997" s="134"/>
      <c r="N1997" s="132"/>
      <c r="O1997" s="132"/>
      <c r="P1997" s="134" t="str">
        <f t="shared" si="426"/>
        <v>nepildyti</v>
      </c>
      <c r="Q1997" s="135" t="str">
        <f t="shared" si="426"/>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27"/>
        <v>0</v>
      </c>
      <c r="BI1997" s="54">
        <f t="shared" si="422"/>
        <v>0</v>
      </c>
      <c r="BJ1997" s="54">
        <f t="shared" si="435"/>
        <v>0</v>
      </c>
      <c r="BK1997" s="54">
        <f t="shared" si="423"/>
        <v>0</v>
      </c>
      <c r="BL1997" s="54">
        <f t="shared" si="428"/>
        <v>0</v>
      </c>
      <c r="BM1997" s="54">
        <f t="shared" si="429"/>
        <v>0</v>
      </c>
      <c r="BN1997" s="54" t="str">
        <f t="shared" si="430"/>
        <v>ne</v>
      </c>
      <c r="BO1997" s="54" t="str">
        <f t="shared" si="431"/>
        <v>ne</v>
      </c>
      <c r="BP1997" s="54" t="str">
        <f t="shared" si="431"/>
        <v>ne</v>
      </c>
      <c r="BQ1997" s="54" t="str">
        <f t="shared" si="432"/>
        <v>ne</v>
      </c>
      <c r="BR1997" s="54" t="str">
        <f t="shared" si="433"/>
        <v>ne</v>
      </c>
      <c r="BS1997" s="54" t="str">
        <f t="shared" si="424"/>
        <v>ne</v>
      </c>
    </row>
    <row r="1998" spans="2:71" x14ac:dyDescent="0.25">
      <c r="B1998" s="54" t="e">
        <f>VLOOKUP(E1998,'VPS1'!$J$10:$J$29,1,FALSE)</f>
        <v>#N/A</v>
      </c>
      <c r="C1998" s="131" t="str">
        <f t="shared" si="425"/>
        <v/>
      </c>
      <c r="D1998" s="132"/>
      <c r="E1998" s="132"/>
      <c r="F1998" s="55"/>
      <c r="G1998" s="132"/>
      <c r="H1998" s="132"/>
      <c r="I1998" s="132"/>
      <c r="J1998" s="132"/>
      <c r="K1998" s="132"/>
      <c r="L1998" s="133"/>
      <c r="M1998" s="134"/>
      <c r="N1998" s="132"/>
      <c r="O1998" s="132"/>
      <c r="P1998" s="134" t="str">
        <f t="shared" si="426"/>
        <v>nepildyti</v>
      </c>
      <c r="Q1998" s="135" t="str">
        <f t="shared" si="426"/>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27"/>
        <v>0</v>
      </c>
      <c r="BI1998" s="54">
        <f t="shared" ref="BI1998:BI2061" si="436">IF($AH1998&gt;0,YEAR($AH1998),)</f>
        <v>0</v>
      </c>
      <c r="BJ1998" s="54">
        <f t="shared" si="435"/>
        <v>0</v>
      </c>
      <c r="BK1998" s="54">
        <f t="shared" ref="BK1998:BK2061" si="437">IF($AJ1998&gt;0,YEAR($AJ1998),)</f>
        <v>0</v>
      </c>
      <c r="BL1998" s="54">
        <f t="shared" si="428"/>
        <v>0</v>
      </c>
      <c r="BM1998" s="54">
        <f t="shared" si="429"/>
        <v>0</v>
      </c>
      <c r="BN1998" s="54" t="str">
        <f t="shared" si="430"/>
        <v>ne</v>
      </c>
      <c r="BO1998" s="54" t="str">
        <f t="shared" si="431"/>
        <v>ne</v>
      </c>
      <c r="BP1998" s="54" t="str">
        <f t="shared" si="431"/>
        <v>ne</v>
      </c>
      <c r="BQ1998" s="54" t="str">
        <f t="shared" si="432"/>
        <v>ne</v>
      </c>
      <c r="BR1998" s="54" t="str">
        <f t="shared" si="433"/>
        <v>ne</v>
      </c>
      <c r="BS1998" s="54" t="str">
        <f t="shared" ref="BS1998:BS2061" si="438">IF(BK1998&gt;0,"taip","ne")</f>
        <v>ne</v>
      </c>
    </row>
    <row r="1999" spans="2:71" x14ac:dyDescent="0.25">
      <c r="B1999" s="54" t="e">
        <f>VLOOKUP(E1999,'VPS1'!$J$10:$J$29,1,FALSE)</f>
        <v>#N/A</v>
      </c>
      <c r="C1999" s="131" t="str">
        <f t="shared" ref="C1999:C2062" si="439">LEFT(E1999,4)</f>
        <v/>
      </c>
      <c r="D1999" s="132"/>
      <c r="E1999" s="132"/>
      <c r="F1999" s="55"/>
      <c r="G1999" s="132"/>
      <c r="H1999" s="132"/>
      <c r="I1999" s="132"/>
      <c r="J1999" s="132"/>
      <c r="K1999" s="132"/>
      <c r="L1999" s="133"/>
      <c r="M1999" s="134"/>
      <c r="N1999" s="132"/>
      <c r="O1999" s="132"/>
      <c r="P1999" s="134" t="str">
        <f t="shared" ref="P1999:Q2062" si="440">IF($N1999="fizinis asmuo","užpildykite","nepildyti")</f>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ref="BH1999:BH2062" si="441">IF($AF1999&gt;0,YEAR($AF1999),)</f>
        <v>0</v>
      </c>
      <c r="BI1999" s="54">
        <f t="shared" si="436"/>
        <v>0</v>
      </c>
      <c r="BJ1999" s="54">
        <f t="shared" si="435"/>
        <v>0</v>
      </c>
      <c r="BK1999" s="54">
        <f t="shared" si="437"/>
        <v>0</v>
      </c>
      <c r="BL1999" s="54">
        <f t="shared" ref="BL1999:BL2062" si="442">IF($AK1999&gt;0,$AK1999,)</f>
        <v>0</v>
      </c>
      <c r="BM1999" s="54">
        <f t="shared" ref="BM1999:BM2062" si="443">IF($AL1999&gt;0,$AL1999,)</f>
        <v>0</v>
      </c>
      <c r="BN1999" s="54" t="str">
        <f t="shared" ref="BN1999:BN2062" si="444">IF(BH1999&gt;0,"taip","ne")</f>
        <v>ne</v>
      </c>
      <c r="BO1999" s="54" t="str">
        <f t="shared" ref="BO1999:BP2062" si="445">IF(BI1999&gt;0,"taip","ne")</f>
        <v>ne</v>
      </c>
      <c r="BP1999" s="54" t="str">
        <f t="shared" si="445"/>
        <v>ne</v>
      </c>
      <c r="BQ1999" s="54" t="str">
        <f t="shared" ref="BQ1999:BQ2062" si="446">IF(BL1999&gt;0,"taip","ne")</f>
        <v>ne</v>
      </c>
      <c r="BR1999" s="54" t="str">
        <f t="shared" ref="BR1999:BR2062" si="447">IF(BM1999&gt;0,"taip","ne")</f>
        <v>ne</v>
      </c>
      <c r="BS1999" s="54" t="str">
        <f t="shared" si="438"/>
        <v>ne</v>
      </c>
    </row>
    <row r="2000" spans="2:71" x14ac:dyDescent="0.25">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5">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5">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5">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5">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5">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5">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5">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si="434"/>
        <v>0</v>
      </c>
      <c r="BH2007" s="54">
        <f t="shared" si="441"/>
        <v>0</v>
      </c>
      <c r="BI2007" s="54">
        <f t="shared" si="436"/>
        <v>0</v>
      </c>
      <c r="BJ2007" s="54">
        <f t="shared" si="435"/>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5">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34"/>
        <v>0</v>
      </c>
      <c r="BH2008" s="54">
        <f t="shared" si="441"/>
        <v>0</v>
      </c>
      <c r="BI2008" s="54">
        <f t="shared" si="436"/>
        <v>0</v>
      </c>
      <c r="BJ2008" s="54">
        <f t="shared" si="435"/>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5">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34"/>
        <v>0</v>
      </c>
      <c r="BH2009" s="54">
        <f t="shared" si="441"/>
        <v>0</v>
      </c>
      <c r="BI2009" s="54">
        <f t="shared" si="436"/>
        <v>0</v>
      </c>
      <c r="BJ2009" s="54">
        <f t="shared" si="435"/>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5">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ref="BG2010:BG2073" si="448">IF($F2010&gt;0,YEAR($F2010),)</f>
        <v>0</v>
      </c>
      <c r="BH2010" s="54">
        <f t="shared" si="441"/>
        <v>0</v>
      </c>
      <c r="BI2010" s="54">
        <f t="shared" si="436"/>
        <v>0</v>
      </c>
      <c r="BJ2010" s="54">
        <f t="shared" ref="BJ2010:BJ2073" si="449">IF($AI2010&gt;0,YEAR($AI2010),)</f>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5">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5">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5">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5">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5">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5">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5">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5">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5">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5">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5">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5">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5">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5">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5">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5">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5">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5">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5">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5">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5">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5">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5">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5">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5">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5">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5">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5">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5">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5">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5">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5">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5">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5">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5">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5">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5">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5">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5">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5">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5">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5">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5">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5">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5">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5">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5">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5">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5">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si="436"/>
        <v>0</v>
      </c>
      <c r="BJ2059" s="54">
        <f t="shared" si="449"/>
        <v>0</v>
      </c>
      <c r="BK2059" s="54">
        <f t="shared" si="437"/>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si="438"/>
        <v>ne</v>
      </c>
    </row>
    <row r="2060" spans="2:71" x14ac:dyDescent="0.25">
      <c r="B2060" s="54" t="e">
        <f>VLOOKUP(E2060,'VPS1'!$J$10:$J$29,1,FALSE)</f>
        <v>#N/A</v>
      </c>
      <c r="C2060" s="131" t="str">
        <f t="shared" si="439"/>
        <v/>
      </c>
      <c r="D2060" s="132"/>
      <c r="E2060" s="132"/>
      <c r="F2060" s="55"/>
      <c r="G2060" s="132"/>
      <c r="H2060" s="132"/>
      <c r="I2060" s="132"/>
      <c r="J2060" s="132"/>
      <c r="K2060" s="132"/>
      <c r="L2060" s="133"/>
      <c r="M2060" s="134"/>
      <c r="N2060" s="132"/>
      <c r="O2060" s="132"/>
      <c r="P2060" s="134" t="str">
        <f t="shared" si="440"/>
        <v>nepildyti</v>
      </c>
      <c r="Q2060" s="135" t="str">
        <f t="shared" si="440"/>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si="441"/>
        <v>0</v>
      </c>
      <c r="BI2060" s="54">
        <f t="shared" si="436"/>
        <v>0</v>
      </c>
      <c r="BJ2060" s="54">
        <f t="shared" si="449"/>
        <v>0</v>
      </c>
      <c r="BK2060" s="54">
        <f t="shared" si="437"/>
        <v>0</v>
      </c>
      <c r="BL2060" s="54">
        <f t="shared" si="442"/>
        <v>0</v>
      </c>
      <c r="BM2060" s="54">
        <f t="shared" si="443"/>
        <v>0</v>
      </c>
      <c r="BN2060" s="54" t="str">
        <f t="shared" si="444"/>
        <v>ne</v>
      </c>
      <c r="BO2060" s="54" t="str">
        <f t="shared" si="445"/>
        <v>ne</v>
      </c>
      <c r="BP2060" s="54" t="str">
        <f t="shared" si="445"/>
        <v>ne</v>
      </c>
      <c r="BQ2060" s="54" t="str">
        <f t="shared" si="446"/>
        <v>ne</v>
      </c>
      <c r="BR2060" s="54" t="str">
        <f t="shared" si="447"/>
        <v>ne</v>
      </c>
      <c r="BS2060" s="54" t="str">
        <f t="shared" si="438"/>
        <v>ne</v>
      </c>
    </row>
    <row r="2061" spans="2:71" x14ac:dyDescent="0.25">
      <c r="B2061" s="54" t="e">
        <f>VLOOKUP(E2061,'VPS1'!$J$10:$J$29,1,FALSE)</f>
        <v>#N/A</v>
      </c>
      <c r="C2061" s="131" t="str">
        <f t="shared" si="439"/>
        <v/>
      </c>
      <c r="D2061" s="132"/>
      <c r="E2061" s="132"/>
      <c r="F2061" s="55"/>
      <c r="G2061" s="132"/>
      <c r="H2061" s="132"/>
      <c r="I2061" s="132"/>
      <c r="J2061" s="132"/>
      <c r="K2061" s="132"/>
      <c r="L2061" s="133"/>
      <c r="M2061" s="134"/>
      <c r="N2061" s="132"/>
      <c r="O2061" s="132"/>
      <c r="P2061" s="134" t="str">
        <f t="shared" si="440"/>
        <v>nepildyti</v>
      </c>
      <c r="Q2061" s="135" t="str">
        <f t="shared" si="440"/>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41"/>
        <v>0</v>
      </c>
      <c r="BI2061" s="54">
        <f t="shared" si="436"/>
        <v>0</v>
      </c>
      <c r="BJ2061" s="54">
        <f t="shared" si="449"/>
        <v>0</v>
      </c>
      <c r="BK2061" s="54">
        <f t="shared" si="437"/>
        <v>0</v>
      </c>
      <c r="BL2061" s="54">
        <f t="shared" si="442"/>
        <v>0</v>
      </c>
      <c r="BM2061" s="54">
        <f t="shared" si="443"/>
        <v>0</v>
      </c>
      <c r="BN2061" s="54" t="str">
        <f t="shared" si="444"/>
        <v>ne</v>
      </c>
      <c r="BO2061" s="54" t="str">
        <f t="shared" si="445"/>
        <v>ne</v>
      </c>
      <c r="BP2061" s="54" t="str">
        <f t="shared" si="445"/>
        <v>ne</v>
      </c>
      <c r="BQ2061" s="54" t="str">
        <f t="shared" si="446"/>
        <v>ne</v>
      </c>
      <c r="BR2061" s="54" t="str">
        <f t="shared" si="447"/>
        <v>ne</v>
      </c>
      <c r="BS2061" s="54" t="str">
        <f t="shared" si="438"/>
        <v>ne</v>
      </c>
    </row>
    <row r="2062" spans="2:71" x14ac:dyDescent="0.25">
      <c r="B2062" s="54" t="e">
        <f>VLOOKUP(E2062,'VPS1'!$J$10:$J$29,1,FALSE)</f>
        <v>#N/A</v>
      </c>
      <c r="C2062" s="131" t="str">
        <f t="shared" si="439"/>
        <v/>
      </c>
      <c r="D2062" s="132"/>
      <c r="E2062" s="132"/>
      <c r="F2062" s="55"/>
      <c r="G2062" s="132"/>
      <c r="H2062" s="132"/>
      <c r="I2062" s="132"/>
      <c r="J2062" s="132"/>
      <c r="K2062" s="132"/>
      <c r="L2062" s="133"/>
      <c r="M2062" s="134"/>
      <c r="N2062" s="132"/>
      <c r="O2062" s="132"/>
      <c r="P2062" s="134" t="str">
        <f t="shared" si="440"/>
        <v>nepildyti</v>
      </c>
      <c r="Q2062" s="135" t="str">
        <f t="shared" si="440"/>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41"/>
        <v>0</v>
      </c>
      <c r="BI2062" s="54">
        <f t="shared" ref="BI2062:BI2125" si="450">IF($AH2062&gt;0,YEAR($AH2062),)</f>
        <v>0</v>
      </c>
      <c r="BJ2062" s="54">
        <f t="shared" si="449"/>
        <v>0</v>
      </c>
      <c r="BK2062" s="54">
        <f t="shared" ref="BK2062:BK2125" si="451">IF($AJ2062&gt;0,YEAR($AJ2062),)</f>
        <v>0</v>
      </c>
      <c r="BL2062" s="54">
        <f t="shared" si="442"/>
        <v>0</v>
      </c>
      <c r="BM2062" s="54">
        <f t="shared" si="443"/>
        <v>0</v>
      </c>
      <c r="BN2062" s="54" t="str">
        <f t="shared" si="444"/>
        <v>ne</v>
      </c>
      <c r="BO2062" s="54" t="str">
        <f t="shared" si="445"/>
        <v>ne</v>
      </c>
      <c r="BP2062" s="54" t="str">
        <f t="shared" si="445"/>
        <v>ne</v>
      </c>
      <c r="BQ2062" s="54" t="str">
        <f t="shared" si="446"/>
        <v>ne</v>
      </c>
      <c r="BR2062" s="54" t="str">
        <f t="shared" si="447"/>
        <v>ne</v>
      </c>
      <c r="BS2062" s="54" t="str">
        <f t="shared" ref="BS2062:BS2125" si="452">IF(BK2062&gt;0,"taip","ne")</f>
        <v>ne</v>
      </c>
    </row>
    <row r="2063" spans="2:71" x14ac:dyDescent="0.25">
      <c r="B2063" s="54" t="e">
        <f>VLOOKUP(E2063,'VPS1'!$J$10:$J$29,1,FALSE)</f>
        <v>#N/A</v>
      </c>
      <c r="C2063" s="131" t="str">
        <f t="shared" ref="C2063:C2126" si="453">LEFT(E2063,4)</f>
        <v/>
      </c>
      <c r="D2063" s="132"/>
      <c r="E2063" s="132"/>
      <c r="F2063" s="55"/>
      <c r="G2063" s="132"/>
      <c r="H2063" s="132"/>
      <c r="I2063" s="132"/>
      <c r="J2063" s="132"/>
      <c r="K2063" s="132"/>
      <c r="L2063" s="133"/>
      <c r="M2063" s="134"/>
      <c r="N2063" s="132"/>
      <c r="O2063" s="132"/>
      <c r="P2063" s="134" t="str">
        <f t="shared" ref="P2063:Q2126" si="454">IF($N2063="fizinis asmuo","užpildykite","nepildyti")</f>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ref="BH2063:BH2126" si="455">IF($AF2063&gt;0,YEAR($AF2063),)</f>
        <v>0</v>
      </c>
      <c r="BI2063" s="54">
        <f t="shared" si="450"/>
        <v>0</v>
      </c>
      <c r="BJ2063" s="54">
        <f t="shared" si="449"/>
        <v>0</v>
      </c>
      <c r="BK2063" s="54">
        <f t="shared" si="451"/>
        <v>0</v>
      </c>
      <c r="BL2063" s="54">
        <f t="shared" ref="BL2063:BL2126" si="456">IF($AK2063&gt;0,$AK2063,)</f>
        <v>0</v>
      </c>
      <c r="BM2063" s="54">
        <f t="shared" ref="BM2063:BM2126" si="457">IF($AL2063&gt;0,$AL2063,)</f>
        <v>0</v>
      </c>
      <c r="BN2063" s="54" t="str">
        <f t="shared" ref="BN2063:BN2126" si="458">IF(BH2063&gt;0,"taip","ne")</f>
        <v>ne</v>
      </c>
      <c r="BO2063" s="54" t="str">
        <f t="shared" ref="BO2063:BP2126" si="459">IF(BI2063&gt;0,"taip","ne")</f>
        <v>ne</v>
      </c>
      <c r="BP2063" s="54" t="str">
        <f t="shared" si="459"/>
        <v>ne</v>
      </c>
      <c r="BQ2063" s="54" t="str">
        <f t="shared" ref="BQ2063:BQ2126" si="460">IF(BL2063&gt;0,"taip","ne")</f>
        <v>ne</v>
      </c>
      <c r="BR2063" s="54" t="str">
        <f t="shared" ref="BR2063:BR2126" si="461">IF(BM2063&gt;0,"taip","ne")</f>
        <v>ne</v>
      </c>
      <c r="BS2063" s="54" t="str">
        <f t="shared" si="452"/>
        <v>ne</v>
      </c>
    </row>
    <row r="2064" spans="2:71" x14ac:dyDescent="0.25">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5">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5">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5">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5">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5">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5">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5">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si="448"/>
        <v>0</v>
      </c>
      <c r="BH2071" s="54">
        <f t="shared" si="455"/>
        <v>0</v>
      </c>
      <c r="BI2071" s="54">
        <f t="shared" si="450"/>
        <v>0</v>
      </c>
      <c r="BJ2071" s="54">
        <f t="shared" si="449"/>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5">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48"/>
        <v>0</v>
      </c>
      <c r="BH2072" s="54">
        <f t="shared" si="455"/>
        <v>0</v>
      </c>
      <c r="BI2072" s="54">
        <f t="shared" si="450"/>
        <v>0</v>
      </c>
      <c r="BJ2072" s="54">
        <f t="shared" si="449"/>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5">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48"/>
        <v>0</v>
      </c>
      <c r="BH2073" s="54">
        <f t="shared" si="455"/>
        <v>0</v>
      </c>
      <c r="BI2073" s="54">
        <f t="shared" si="450"/>
        <v>0</v>
      </c>
      <c r="BJ2073" s="54">
        <f t="shared" si="449"/>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5">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ref="BG2074:BG2137" si="462">IF($F2074&gt;0,YEAR($F2074),)</f>
        <v>0</v>
      </c>
      <c r="BH2074" s="54">
        <f t="shared" si="455"/>
        <v>0</v>
      </c>
      <c r="BI2074" s="54">
        <f t="shared" si="450"/>
        <v>0</v>
      </c>
      <c r="BJ2074" s="54">
        <f t="shared" ref="BJ2074:BJ2137" si="463">IF($AI2074&gt;0,YEAR($AI2074),)</f>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5">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5">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5">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5">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5">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5">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5">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5">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5">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5">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5">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5">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5">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5">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5">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5">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5">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5">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5">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5">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5">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5">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5">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5">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5">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5">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5">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5">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5">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5">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5">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5">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5">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5">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5">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5">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5">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5">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5">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5">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5">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5">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5">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5">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5">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5">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5">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5">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5">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si="450"/>
        <v>0</v>
      </c>
      <c r="BJ2123" s="54">
        <f t="shared" si="463"/>
        <v>0</v>
      </c>
      <c r="BK2123" s="54">
        <f t="shared" si="451"/>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si="452"/>
        <v>ne</v>
      </c>
    </row>
    <row r="2124" spans="2:71" x14ac:dyDescent="0.25">
      <c r="B2124" s="54" t="e">
        <f>VLOOKUP(E2124,'VPS1'!$J$10:$J$29,1,FALSE)</f>
        <v>#N/A</v>
      </c>
      <c r="C2124" s="131" t="str">
        <f t="shared" si="453"/>
        <v/>
      </c>
      <c r="D2124" s="132"/>
      <c r="E2124" s="132"/>
      <c r="F2124" s="55"/>
      <c r="G2124" s="132"/>
      <c r="H2124" s="132"/>
      <c r="I2124" s="132"/>
      <c r="J2124" s="132"/>
      <c r="K2124" s="132"/>
      <c r="L2124" s="133"/>
      <c r="M2124" s="134"/>
      <c r="N2124" s="132"/>
      <c r="O2124" s="132"/>
      <c r="P2124" s="134" t="str">
        <f t="shared" si="454"/>
        <v>nepildyti</v>
      </c>
      <c r="Q2124" s="135" t="str">
        <f t="shared" si="454"/>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si="455"/>
        <v>0</v>
      </c>
      <c r="BI2124" s="54">
        <f t="shared" si="450"/>
        <v>0</v>
      </c>
      <c r="BJ2124" s="54">
        <f t="shared" si="463"/>
        <v>0</v>
      </c>
      <c r="BK2124" s="54">
        <f t="shared" si="451"/>
        <v>0</v>
      </c>
      <c r="BL2124" s="54">
        <f t="shared" si="456"/>
        <v>0</v>
      </c>
      <c r="BM2124" s="54">
        <f t="shared" si="457"/>
        <v>0</v>
      </c>
      <c r="BN2124" s="54" t="str">
        <f t="shared" si="458"/>
        <v>ne</v>
      </c>
      <c r="BO2124" s="54" t="str">
        <f t="shared" si="459"/>
        <v>ne</v>
      </c>
      <c r="BP2124" s="54" t="str">
        <f t="shared" si="459"/>
        <v>ne</v>
      </c>
      <c r="BQ2124" s="54" t="str">
        <f t="shared" si="460"/>
        <v>ne</v>
      </c>
      <c r="BR2124" s="54" t="str">
        <f t="shared" si="461"/>
        <v>ne</v>
      </c>
      <c r="BS2124" s="54" t="str">
        <f t="shared" si="452"/>
        <v>ne</v>
      </c>
    </row>
    <row r="2125" spans="2:71" x14ac:dyDescent="0.25">
      <c r="B2125" s="54" t="e">
        <f>VLOOKUP(E2125,'VPS1'!$J$10:$J$29,1,FALSE)</f>
        <v>#N/A</v>
      </c>
      <c r="C2125" s="131" t="str">
        <f t="shared" si="453"/>
        <v/>
      </c>
      <c r="D2125" s="132"/>
      <c r="E2125" s="132"/>
      <c r="F2125" s="55"/>
      <c r="G2125" s="132"/>
      <c r="H2125" s="132"/>
      <c r="I2125" s="132"/>
      <c r="J2125" s="132"/>
      <c r="K2125" s="132"/>
      <c r="L2125" s="133"/>
      <c r="M2125" s="134"/>
      <c r="N2125" s="132"/>
      <c r="O2125" s="132"/>
      <c r="P2125" s="134" t="str">
        <f t="shared" si="454"/>
        <v>nepildyti</v>
      </c>
      <c r="Q2125" s="135" t="str">
        <f t="shared" si="454"/>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55"/>
        <v>0</v>
      </c>
      <c r="BI2125" s="54">
        <f t="shared" si="450"/>
        <v>0</v>
      </c>
      <c r="BJ2125" s="54">
        <f t="shared" si="463"/>
        <v>0</v>
      </c>
      <c r="BK2125" s="54">
        <f t="shared" si="451"/>
        <v>0</v>
      </c>
      <c r="BL2125" s="54">
        <f t="shared" si="456"/>
        <v>0</v>
      </c>
      <c r="BM2125" s="54">
        <f t="shared" si="457"/>
        <v>0</v>
      </c>
      <c r="BN2125" s="54" t="str">
        <f t="shared" si="458"/>
        <v>ne</v>
      </c>
      <c r="BO2125" s="54" t="str">
        <f t="shared" si="459"/>
        <v>ne</v>
      </c>
      <c r="BP2125" s="54" t="str">
        <f t="shared" si="459"/>
        <v>ne</v>
      </c>
      <c r="BQ2125" s="54" t="str">
        <f t="shared" si="460"/>
        <v>ne</v>
      </c>
      <c r="BR2125" s="54" t="str">
        <f t="shared" si="461"/>
        <v>ne</v>
      </c>
      <c r="BS2125" s="54" t="str">
        <f t="shared" si="452"/>
        <v>ne</v>
      </c>
    </row>
    <row r="2126" spans="2:71" x14ac:dyDescent="0.25">
      <c r="B2126" s="54" t="e">
        <f>VLOOKUP(E2126,'VPS1'!$J$10:$J$29,1,FALSE)</f>
        <v>#N/A</v>
      </c>
      <c r="C2126" s="131" t="str">
        <f t="shared" si="453"/>
        <v/>
      </c>
      <c r="D2126" s="132"/>
      <c r="E2126" s="132"/>
      <c r="F2126" s="55"/>
      <c r="G2126" s="132"/>
      <c r="H2126" s="132"/>
      <c r="I2126" s="132"/>
      <c r="J2126" s="132"/>
      <c r="K2126" s="132"/>
      <c r="L2126" s="133"/>
      <c r="M2126" s="134"/>
      <c r="N2126" s="132"/>
      <c r="O2126" s="132"/>
      <c r="P2126" s="134" t="str">
        <f t="shared" si="454"/>
        <v>nepildyti</v>
      </c>
      <c r="Q2126" s="135" t="str">
        <f t="shared" si="454"/>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55"/>
        <v>0</v>
      </c>
      <c r="BI2126" s="54">
        <f t="shared" ref="BI2126:BI2189" si="464">IF($AH2126&gt;0,YEAR($AH2126),)</f>
        <v>0</v>
      </c>
      <c r="BJ2126" s="54">
        <f t="shared" si="463"/>
        <v>0</v>
      </c>
      <c r="BK2126" s="54">
        <f t="shared" ref="BK2126:BK2189" si="465">IF($AJ2126&gt;0,YEAR($AJ2126),)</f>
        <v>0</v>
      </c>
      <c r="BL2126" s="54">
        <f t="shared" si="456"/>
        <v>0</v>
      </c>
      <c r="BM2126" s="54">
        <f t="shared" si="457"/>
        <v>0</v>
      </c>
      <c r="BN2126" s="54" t="str">
        <f t="shared" si="458"/>
        <v>ne</v>
      </c>
      <c r="BO2126" s="54" t="str">
        <f t="shared" si="459"/>
        <v>ne</v>
      </c>
      <c r="BP2126" s="54" t="str">
        <f t="shared" si="459"/>
        <v>ne</v>
      </c>
      <c r="BQ2126" s="54" t="str">
        <f t="shared" si="460"/>
        <v>ne</v>
      </c>
      <c r="BR2126" s="54" t="str">
        <f t="shared" si="461"/>
        <v>ne</v>
      </c>
      <c r="BS2126" s="54" t="str">
        <f t="shared" ref="BS2126:BS2189" si="466">IF(BK2126&gt;0,"taip","ne")</f>
        <v>ne</v>
      </c>
    </row>
    <row r="2127" spans="2:71" x14ac:dyDescent="0.25">
      <c r="B2127" s="54" t="e">
        <f>VLOOKUP(E2127,'VPS1'!$J$10:$J$29,1,FALSE)</f>
        <v>#N/A</v>
      </c>
      <c r="C2127" s="131" t="str">
        <f t="shared" ref="C2127:C2190" si="467">LEFT(E2127,4)</f>
        <v/>
      </c>
      <c r="D2127" s="132"/>
      <c r="E2127" s="132"/>
      <c r="F2127" s="55"/>
      <c r="G2127" s="132"/>
      <c r="H2127" s="132"/>
      <c r="I2127" s="132"/>
      <c r="J2127" s="132"/>
      <c r="K2127" s="132"/>
      <c r="L2127" s="133"/>
      <c r="M2127" s="134"/>
      <c r="N2127" s="132"/>
      <c r="O2127" s="132"/>
      <c r="P2127" s="134" t="str">
        <f t="shared" ref="P2127:Q2190" si="468">IF($N2127="fizinis asmuo","užpildykite","nepildyti")</f>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ref="BH2127:BH2190" si="469">IF($AF2127&gt;0,YEAR($AF2127),)</f>
        <v>0</v>
      </c>
      <c r="BI2127" s="54">
        <f t="shared" si="464"/>
        <v>0</v>
      </c>
      <c r="BJ2127" s="54">
        <f t="shared" si="463"/>
        <v>0</v>
      </c>
      <c r="BK2127" s="54">
        <f t="shared" si="465"/>
        <v>0</v>
      </c>
      <c r="BL2127" s="54">
        <f t="shared" ref="BL2127:BL2190" si="470">IF($AK2127&gt;0,$AK2127,)</f>
        <v>0</v>
      </c>
      <c r="BM2127" s="54">
        <f t="shared" ref="BM2127:BM2190" si="471">IF($AL2127&gt;0,$AL2127,)</f>
        <v>0</v>
      </c>
      <c r="BN2127" s="54" t="str">
        <f t="shared" ref="BN2127:BN2190" si="472">IF(BH2127&gt;0,"taip","ne")</f>
        <v>ne</v>
      </c>
      <c r="BO2127" s="54" t="str">
        <f t="shared" ref="BO2127:BP2190" si="473">IF(BI2127&gt;0,"taip","ne")</f>
        <v>ne</v>
      </c>
      <c r="BP2127" s="54" t="str">
        <f t="shared" si="473"/>
        <v>ne</v>
      </c>
      <c r="BQ2127" s="54" t="str">
        <f t="shared" ref="BQ2127:BQ2190" si="474">IF(BL2127&gt;0,"taip","ne")</f>
        <v>ne</v>
      </c>
      <c r="BR2127" s="54" t="str">
        <f t="shared" ref="BR2127:BR2190" si="475">IF(BM2127&gt;0,"taip","ne")</f>
        <v>ne</v>
      </c>
      <c r="BS2127" s="54" t="str">
        <f t="shared" si="466"/>
        <v>ne</v>
      </c>
    </row>
    <row r="2128" spans="2:71" x14ac:dyDescent="0.25">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5">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5">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5">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5">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5">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5">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5">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si="462"/>
        <v>0</v>
      </c>
      <c r="BH2135" s="54">
        <f t="shared" si="469"/>
        <v>0</v>
      </c>
      <c r="BI2135" s="54">
        <f t="shared" si="464"/>
        <v>0</v>
      </c>
      <c r="BJ2135" s="54">
        <f t="shared" si="463"/>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5">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62"/>
        <v>0</v>
      </c>
      <c r="BH2136" s="54">
        <f t="shared" si="469"/>
        <v>0</v>
      </c>
      <c r="BI2136" s="54">
        <f t="shared" si="464"/>
        <v>0</v>
      </c>
      <c r="BJ2136" s="54">
        <f t="shared" si="463"/>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5">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62"/>
        <v>0</v>
      </c>
      <c r="BH2137" s="54">
        <f t="shared" si="469"/>
        <v>0</v>
      </c>
      <c r="BI2137" s="54">
        <f t="shared" si="464"/>
        <v>0</v>
      </c>
      <c r="BJ2137" s="54">
        <f t="shared" si="463"/>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5">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ref="BG2138:BG2201" si="476">IF($F2138&gt;0,YEAR($F2138),)</f>
        <v>0</v>
      </c>
      <c r="BH2138" s="54">
        <f t="shared" si="469"/>
        <v>0</v>
      </c>
      <c r="BI2138" s="54">
        <f t="shared" si="464"/>
        <v>0</v>
      </c>
      <c r="BJ2138" s="54">
        <f t="shared" ref="BJ2138:BJ2201" si="477">IF($AI2138&gt;0,YEAR($AI2138),)</f>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5">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5">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5">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5">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5">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5">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5">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5">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5">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5">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5">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5">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5">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5">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5">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5">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5">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5">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5">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5">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5">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5">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5">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5">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5">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5">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5">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5">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5">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5">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5">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5">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5">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5">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5">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5">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5">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5">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5">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5">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5">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5">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5">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5">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5">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5">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5">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5">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5">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si="464"/>
        <v>0</v>
      </c>
      <c r="BJ2187" s="54">
        <f t="shared" si="477"/>
        <v>0</v>
      </c>
      <c r="BK2187" s="54">
        <f t="shared" si="465"/>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si="466"/>
        <v>ne</v>
      </c>
    </row>
    <row r="2188" spans="2:71" x14ac:dyDescent="0.25">
      <c r="B2188" s="54" t="e">
        <f>VLOOKUP(E2188,'VPS1'!$J$10:$J$29,1,FALSE)</f>
        <v>#N/A</v>
      </c>
      <c r="C2188" s="131" t="str">
        <f t="shared" si="467"/>
        <v/>
      </c>
      <c r="D2188" s="132"/>
      <c r="E2188" s="132"/>
      <c r="F2188" s="55"/>
      <c r="G2188" s="132"/>
      <c r="H2188" s="132"/>
      <c r="I2188" s="132"/>
      <c r="J2188" s="132"/>
      <c r="K2188" s="132"/>
      <c r="L2188" s="133"/>
      <c r="M2188" s="134"/>
      <c r="N2188" s="132"/>
      <c r="O2188" s="132"/>
      <c r="P2188" s="134" t="str">
        <f t="shared" si="468"/>
        <v>nepildyti</v>
      </c>
      <c r="Q2188" s="135" t="str">
        <f t="shared" si="468"/>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si="469"/>
        <v>0</v>
      </c>
      <c r="BI2188" s="54">
        <f t="shared" si="464"/>
        <v>0</v>
      </c>
      <c r="BJ2188" s="54">
        <f t="shared" si="477"/>
        <v>0</v>
      </c>
      <c r="BK2188" s="54">
        <f t="shared" si="465"/>
        <v>0</v>
      </c>
      <c r="BL2188" s="54">
        <f t="shared" si="470"/>
        <v>0</v>
      </c>
      <c r="BM2188" s="54">
        <f t="shared" si="471"/>
        <v>0</v>
      </c>
      <c r="BN2188" s="54" t="str">
        <f t="shared" si="472"/>
        <v>ne</v>
      </c>
      <c r="BO2188" s="54" t="str">
        <f t="shared" si="473"/>
        <v>ne</v>
      </c>
      <c r="BP2188" s="54" t="str">
        <f t="shared" si="473"/>
        <v>ne</v>
      </c>
      <c r="BQ2188" s="54" t="str">
        <f t="shared" si="474"/>
        <v>ne</v>
      </c>
      <c r="BR2188" s="54" t="str">
        <f t="shared" si="475"/>
        <v>ne</v>
      </c>
      <c r="BS2188" s="54" t="str">
        <f t="shared" si="466"/>
        <v>ne</v>
      </c>
    </row>
    <row r="2189" spans="2:71" x14ac:dyDescent="0.25">
      <c r="B2189" s="54" t="e">
        <f>VLOOKUP(E2189,'VPS1'!$J$10:$J$29,1,FALSE)</f>
        <v>#N/A</v>
      </c>
      <c r="C2189" s="131" t="str">
        <f t="shared" si="467"/>
        <v/>
      </c>
      <c r="D2189" s="132"/>
      <c r="E2189" s="132"/>
      <c r="F2189" s="55"/>
      <c r="G2189" s="132"/>
      <c r="H2189" s="132"/>
      <c r="I2189" s="132"/>
      <c r="J2189" s="132"/>
      <c r="K2189" s="132"/>
      <c r="L2189" s="133"/>
      <c r="M2189" s="134"/>
      <c r="N2189" s="132"/>
      <c r="O2189" s="132"/>
      <c r="P2189" s="134" t="str">
        <f t="shared" si="468"/>
        <v>nepildyti</v>
      </c>
      <c r="Q2189" s="135" t="str">
        <f t="shared" si="468"/>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69"/>
        <v>0</v>
      </c>
      <c r="BI2189" s="54">
        <f t="shared" si="464"/>
        <v>0</v>
      </c>
      <c r="BJ2189" s="54">
        <f t="shared" si="477"/>
        <v>0</v>
      </c>
      <c r="BK2189" s="54">
        <f t="shared" si="465"/>
        <v>0</v>
      </c>
      <c r="BL2189" s="54">
        <f t="shared" si="470"/>
        <v>0</v>
      </c>
      <c r="BM2189" s="54">
        <f t="shared" si="471"/>
        <v>0</v>
      </c>
      <c r="BN2189" s="54" t="str">
        <f t="shared" si="472"/>
        <v>ne</v>
      </c>
      <c r="BO2189" s="54" t="str">
        <f t="shared" si="473"/>
        <v>ne</v>
      </c>
      <c r="BP2189" s="54" t="str">
        <f t="shared" si="473"/>
        <v>ne</v>
      </c>
      <c r="BQ2189" s="54" t="str">
        <f t="shared" si="474"/>
        <v>ne</v>
      </c>
      <c r="BR2189" s="54" t="str">
        <f t="shared" si="475"/>
        <v>ne</v>
      </c>
      <c r="BS2189" s="54" t="str">
        <f t="shared" si="466"/>
        <v>ne</v>
      </c>
    </row>
    <row r="2190" spans="2:71" x14ac:dyDescent="0.25">
      <c r="B2190" s="54" t="e">
        <f>VLOOKUP(E2190,'VPS1'!$J$10:$J$29,1,FALSE)</f>
        <v>#N/A</v>
      </c>
      <c r="C2190" s="131" t="str">
        <f t="shared" si="467"/>
        <v/>
      </c>
      <c r="D2190" s="132"/>
      <c r="E2190" s="132"/>
      <c r="F2190" s="55"/>
      <c r="G2190" s="132"/>
      <c r="H2190" s="132"/>
      <c r="I2190" s="132"/>
      <c r="J2190" s="132"/>
      <c r="K2190" s="132"/>
      <c r="L2190" s="133"/>
      <c r="M2190" s="134"/>
      <c r="N2190" s="132"/>
      <c r="O2190" s="132"/>
      <c r="P2190" s="134" t="str">
        <f t="shared" si="468"/>
        <v>nepildyti</v>
      </c>
      <c r="Q2190" s="135" t="str">
        <f t="shared" si="468"/>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69"/>
        <v>0</v>
      </c>
      <c r="BI2190" s="54">
        <f t="shared" ref="BI2190:BI2253" si="478">IF($AH2190&gt;0,YEAR($AH2190),)</f>
        <v>0</v>
      </c>
      <c r="BJ2190" s="54">
        <f t="shared" si="477"/>
        <v>0</v>
      </c>
      <c r="BK2190" s="54">
        <f t="shared" ref="BK2190:BK2253" si="479">IF($AJ2190&gt;0,YEAR($AJ2190),)</f>
        <v>0</v>
      </c>
      <c r="BL2190" s="54">
        <f t="shared" si="470"/>
        <v>0</v>
      </c>
      <c r="BM2190" s="54">
        <f t="shared" si="471"/>
        <v>0</v>
      </c>
      <c r="BN2190" s="54" t="str">
        <f t="shared" si="472"/>
        <v>ne</v>
      </c>
      <c r="BO2190" s="54" t="str">
        <f t="shared" si="473"/>
        <v>ne</v>
      </c>
      <c r="BP2190" s="54" t="str">
        <f t="shared" si="473"/>
        <v>ne</v>
      </c>
      <c r="BQ2190" s="54" t="str">
        <f t="shared" si="474"/>
        <v>ne</v>
      </c>
      <c r="BR2190" s="54" t="str">
        <f t="shared" si="475"/>
        <v>ne</v>
      </c>
      <c r="BS2190" s="54" t="str">
        <f t="shared" ref="BS2190:BS2253" si="480">IF(BK2190&gt;0,"taip","ne")</f>
        <v>ne</v>
      </c>
    </row>
    <row r="2191" spans="2:71" x14ac:dyDescent="0.25">
      <c r="B2191" s="54" t="e">
        <f>VLOOKUP(E2191,'VPS1'!$J$10:$J$29,1,FALSE)</f>
        <v>#N/A</v>
      </c>
      <c r="C2191" s="131" t="str">
        <f t="shared" ref="C2191:C2254" si="481">LEFT(E2191,4)</f>
        <v/>
      </c>
      <c r="D2191" s="132"/>
      <c r="E2191" s="132"/>
      <c r="F2191" s="55"/>
      <c r="G2191" s="132"/>
      <c r="H2191" s="132"/>
      <c r="I2191" s="132"/>
      <c r="J2191" s="132"/>
      <c r="K2191" s="132"/>
      <c r="L2191" s="133"/>
      <c r="M2191" s="134"/>
      <c r="N2191" s="132"/>
      <c r="O2191" s="132"/>
      <c r="P2191" s="134" t="str">
        <f t="shared" ref="P2191:Q2254" si="482">IF($N2191="fizinis asmuo","užpildykite","nepildyti")</f>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ref="BH2191:BH2254" si="483">IF($AF2191&gt;0,YEAR($AF2191),)</f>
        <v>0</v>
      </c>
      <c r="BI2191" s="54">
        <f t="shared" si="478"/>
        <v>0</v>
      </c>
      <c r="BJ2191" s="54">
        <f t="shared" si="477"/>
        <v>0</v>
      </c>
      <c r="BK2191" s="54">
        <f t="shared" si="479"/>
        <v>0</v>
      </c>
      <c r="BL2191" s="54">
        <f t="shared" ref="BL2191:BL2254" si="484">IF($AK2191&gt;0,$AK2191,)</f>
        <v>0</v>
      </c>
      <c r="BM2191" s="54">
        <f t="shared" ref="BM2191:BM2254" si="485">IF($AL2191&gt;0,$AL2191,)</f>
        <v>0</v>
      </c>
      <c r="BN2191" s="54" t="str">
        <f t="shared" ref="BN2191:BN2254" si="486">IF(BH2191&gt;0,"taip","ne")</f>
        <v>ne</v>
      </c>
      <c r="BO2191" s="54" t="str">
        <f t="shared" ref="BO2191:BP2254" si="487">IF(BI2191&gt;0,"taip","ne")</f>
        <v>ne</v>
      </c>
      <c r="BP2191" s="54" t="str">
        <f t="shared" si="487"/>
        <v>ne</v>
      </c>
      <c r="BQ2191" s="54" t="str">
        <f t="shared" ref="BQ2191:BQ2254" si="488">IF(BL2191&gt;0,"taip","ne")</f>
        <v>ne</v>
      </c>
      <c r="BR2191" s="54" t="str">
        <f t="shared" ref="BR2191:BR2254" si="489">IF(BM2191&gt;0,"taip","ne")</f>
        <v>ne</v>
      </c>
      <c r="BS2191" s="54" t="str">
        <f t="shared" si="480"/>
        <v>ne</v>
      </c>
    </row>
    <row r="2192" spans="2:71" x14ac:dyDescent="0.25">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5">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5">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5">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5">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5">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5">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5">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si="476"/>
        <v>0</v>
      </c>
      <c r="BH2199" s="54">
        <f t="shared" si="483"/>
        <v>0</v>
      </c>
      <c r="BI2199" s="54">
        <f t="shared" si="478"/>
        <v>0</v>
      </c>
      <c r="BJ2199" s="54">
        <f t="shared" si="477"/>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5">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76"/>
        <v>0</v>
      </c>
      <c r="BH2200" s="54">
        <f t="shared" si="483"/>
        <v>0</v>
      </c>
      <c r="BI2200" s="54">
        <f t="shared" si="478"/>
        <v>0</v>
      </c>
      <c r="BJ2200" s="54">
        <f t="shared" si="477"/>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5">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76"/>
        <v>0</v>
      </c>
      <c r="BH2201" s="54">
        <f t="shared" si="483"/>
        <v>0</v>
      </c>
      <c r="BI2201" s="54">
        <f t="shared" si="478"/>
        <v>0</v>
      </c>
      <c r="BJ2201" s="54">
        <f t="shared" si="477"/>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5">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ref="BG2202:BG2265" si="490">IF($F2202&gt;0,YEAR($F2202),)</f>
        <v>0</v>
      </c>
      <c r="BH2202" s="54">
        <f t="shared" si="483"/>
        <v>0</v>
      </c>
      <c r="BI2202" s="54">
        <f t="shared" si="478"/>
        <v>0</v>
      </c>
      <c r="BJ2202" s="54">
        <f t="shared" ref="BJ2202:BJ2265" si="491">IF($AI2202&gt;0,YEAR($AI2202),)</f>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5">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5">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5">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5">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5">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5">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5">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5">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5">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5">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5">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5">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5">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5">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5">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5">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5">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5">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5">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5">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5">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5">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5">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5">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5">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5">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5">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5">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5">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5">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5">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5">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5">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5">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5">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5">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5">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5">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5">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5">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5">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5">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5">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5">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5">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5">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5">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5">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5">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si="478"/>
        <v>0</v>
      </c>
      <c r="BJ2251" s="54">
        <f t="shared" si="491"/>
        <v>0</v>
      </c>
      <c r="BK2251" s="54">
        <f t="shared" si="479"/>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si="480"/>
        <v>ne</v>
      </c>
    </row>
    <row r="2252" spans="2:71" x14ac:dyDescent="0.25">
      <c r="B2252" s="54" t="e">
        <f>VLOOKUP(E2252,'VPS1'!$J$10:$J$29,1,FALSE)</f>
        <v>#N/A</v>
      </c>
      <c r="C2252" s="131" t="str">
        <f t="shared" si="481"/>
        <v/>
      </c>
      <c r="D2252" s="132"/>
      <c r="E2252" s="132"/>
      <c r="F2252" s="55"/>
      <c r="G2252" s="132"/>
      <c r="H2252" s="132"/>
      <c r="I2252" s="132"/>
      <c r="J2252" s="132"/>
      <c r="K2252" s="132"/>
      <c r="L2252" s="133"/>
      <c r="M2252" s="134"/>
      <c r="N2252" s="132"/>
      <c r="O2252" s="132"/>
      <c r="P2252" s="134" t="str">
        <f t="shared" si="482"/>
        <v>nepildyti</v>
      </c>
      <c r="Q2252" s="135" t="str">
        <f t="shared" si="482"/>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si="483"/>
        <v>0</v>
      </c>
      <c r="BI2252" s="54">
        <f t="shared" si="478"/>
        <v>0</v>
      </c>
      <c r="BJ2252" s="54">
        <f t="shared" si="491"/>
        <v>0</v>
      </c>
      <c r="BK2252" s="54">
        <f t="shared" si="479"/>
        <v>0</v>
      </c>
      <c r="BL2252" s="54">
        <f t="shared" si="484"/>
        <v>0</v>
      </c>
      <c r="BM2252" s="54">
        <f t="shared" si="485"/>
        <v>0</v>
      </c>
      <c r="BN2252" s="54" t="str">
        <f t="shared" si="486"/>
        <v>ne</v>
      </c>
      <c r="BO2252" s="54" t="str">
        <f t="shared" si="487"/>
        <v>ne</v>
      </c>
      <c r="BP2252" s="54" t="str">
        <f t="shared" si="487"/>
        <v>ne</v>
      </c>
      <c r="BQ2252" s="54" t="str">
        <f t="shared" si="488"/>
        <v>ne</v>
      </c>
      <c r="BR2252" s="54" t="str">
        <f t="shared" si="489"/>
        <v>ne</v>
      </c>
      <c r="BS2252" s="54" t="str">
        <f t="shared" si="480"/>
        <v>ne</v>
      </c>
    </row>
    <row r="2253" spans="2:71" x14ac:dyDescent="0.25">
      <c r="B2253" s="54" t="e">
        <f>VLOOKUP(E2253,'VPS1'!$J$10:$J$29,1,FALSE)</f>
        <v>#N/A</v>
      </c>
      <c r="C2253" s="131" t="str">
        <f t="shared" si="481"/>
        <v/>
      </c>
      <c r="D2253" s="132"/>
      <c r="E2253" s="132"/>
      <c r="F2253" s="55"/>
      <c r="G2253" s="132"/>
      <c r="H2253" s="132"/>
      <c r="I2253" s="132"/>
      <c r="J2253" s="132"/>
      <c r="K2253" s="132"/>
      <c r="L2253" s="133"/>
      <c r="M2253" s="134"/>
      <c r="N2253" s="132"/>
      <c r="O2253" s="132"/>
      <c r="P2253" s="134" t="str">
        <f t="shared" si="482"/>
        <v>nepildyti</v>
      </c>
      <c r="Q2253" s="135" t="str">
        <f t="shared" si="482"/>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83"/>
        <v>0</v>
      </c>
      <c r="BI2253" s="54">
        <f t="shared" si="478"/>
        <v>0</v>
      </c>
      <c r="BJ2253" s="54">
        <f t="shared" si="491"/>
        <v>0</v>
      </c>
      <c r="BK2253" s="54">
        <f t="shared" si="479"/>
        <v>0</v>
      </c>
      <c r="BL2253" s="54">
        <f t="shared" si="484"/>
        <v>0</v>
      </c>
      <c r="BM2253" s="54">
        <f t="shared" si="485"/>
        <v>0</v>
      </c>
      <c r="BN2253" s="54" t="str">
        <f t="shared" si="486"/>
        <v>ne</v>
      </c>
      <c r="BO2253" s="54" t="str">
        <f t="shared" si="487"/>
        <v>ne</v>
      </c>
      <c r="BP2253" s="54" t="str">
        <f t="shared" si="487"/>
        <v>ne</v>
      </c>
      <c r="BQ2253" s="54" t="str">
        <f t="shared" si="488"/>
        <v>ne</v>
      </c>
      <c r="BR2253" s="54" t="str">
        <f t="shared" si="489"/>
        <v>ne</v>
      </c>
      <c r="BS2253" s="54" t="str">
        <f t="shared" si="480"/>
        <v>ne</v>
      </c>
    </row>
    <row r="2254" spans="2:71" x14ac:dyDescent="0.25">
      <c r="B2254" s="54" t="e">
        <f>VLOOKUP(E2254,'VPS1'!$J$10:$J$29,1,FALSE)</f>
        <v>#N/A</v>
      </c>
      <c r="C2254" s="131" t="str">
        <f t="shared" si="481"/>
        <v/>
      </c>
      <c r="D2254" s="132"/>
      <c r="E2254" s="132"/>
      <c r="F2254" s="55"/>
      <c r="G2254" s="132"/>
      <c r="H2254" s="132"/>
      <c r="I2254" s="132"/>
      <c r="J2254" s="132"/>
      <c r="K2254" s="132"/>
      <c r="L2254" s="133"/>
      <c r="M2254" s="134"/>
      <c r="N2254" s="132"/>
      <c r="O2254" s="132"/>
      <c r="P2254" s="134" t="str">
        <f t="shared" si="482"/>
        <v>nepildyti</v>
      </c>
      <c r="Q2254" s="135" t="str">
        <f t="shared" si="482"/>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83"/>
        <v>0</v>
      </c>
      <c r="BI2254" s="54">
        <f t="shared" ref="BI2254:BI2317" si="492">IF($AH2254&gt;0,YEAR($AH2254),)</f>
        <v>0</v>
      </c>
      <c r="BJ2254" s="54">
        <f t="shared" si="491"/>
        <v>0</v>
      </c>
      <c r="BK2254" s="54">
        <f t="shared" ref="BK2254:BK2317" si="493">IF($AJ2254&gt;0,YEAR($AJ2254),)</f>
        <v>0</v>
      </c>
      <c r="BL2254" s="54">
        <f t="shared" si="484"/>
        <v>0</v>
      </c>
      <c r="BM2254" s="54">
        <f t="shared" si="485"/>
        <v>0</v>
      </c>
      <c r="BN2254" s="54" t="str">
        <f t="shared" si="486"/>
        <v>ne</v>
      </c>
      <c r="BO2254" s="54" t="str">
        <f t="shared" si="487"/>
        <v>ne</v>
      </c>
      <c r="BP2254" s="54" t="str">
        <f t="shared" si="487"/>
        <v>ne</v>
      </c>
      <c r="BQ2254" s="54" t="str">
        <f t="shared" si="488"/>
        <v>ne</v>
      </c>
      <c r="BR2254" s="54" t="str">
        <f t="shared" si="489"/>
        <v>ne</v>
      </c>
      <c r="BS2254" s="54" t="str">
        <f t="shared" ref="BS2254:BS2317" si="494">IF(BK2254&gt;0,"taip","ne")</f>
        <v>ne</v>
      </c>
    </row>
    <row r="2255" spans="2:71" x14ac:dyDescent="0.25">
      <c r="B2255" s="54" t="e">
        <f>VLOOKUP(E2255,'VPS1'!$J$10:$J$29,1,FALSE)</f>
        <v>#N/A</v>
      </c>
      <c r="C2255" s="131" t="str">
        <f t="shared" ref="C2255:C2318" si="495">LEFT(E2255,4)</f>
        <v/>
      </c>
      <c r="D2255" s="132"/>
      <c r="E2255" s="132"/>
      <c r="F2255" s="55"/>
      <c r="G2255" s="132"/>
      <c r="H2255" s="132"/>
      <c r="I2255" s="132"/>
      <c r="J2255" s="132"/>
      <c r="K2255" s="132"/>
      <c r="L2255" s="133"/>
      <c r="M2255" s="134"/>
      <c r="N2255" s="132"/>
      <c r="O2255" s="132"/>
      <c r="P2255" s="134" t="str">
        <f t="shared" ref="P2255:Q2318" si="496">IF($N2255="fizinis asmuo","užpildykite","nepildyti")</f>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ref="BH2255:BH2318" si="497">IF($AF2255&gt;0,YEAR($AF2255),)</f>
        <v>0</v>
      </c>
      <c r="BI2255" s="54">
        <f t="shared" si="492"/>
        <v>0</v>
      </c>
      <c r="BJ2255" s="54">
        <f t="shared" si="491"/>
        <v>0</v>
      </c>
      <c r="BK2255" s="54">
        <f t="shared" si="493"/>
        <v>0</v>
      </c>
      <c r="BL2255" s="54">
        <f t="shared" ref="BL2255:BL2318" si="498">IF($AK2255&gt;0,$AK2255,)</f>
        <v>0</v>
      </c>
      <c r="BM2255" s="54">
        <f t="shared" ref="BM2255:BM2318" si="499">IF($AL2255&gt;0,$AL2255,)</f>
        <v>0</v>
      </c>
      <c r="BN2255" s="54" t="str">
        <f t="shared" ref="BN2255:BN2318" si="500">IF(BH2255&gt;0,"taip","ne")</f>
        <v>ne</v>
      </c>
      <c r="BO2255" s="54" t="str">
        <f t="shared" ref="BO2255:BP2318" si="501">IF(BI2255&gt;0,"taip","ne")</f>
        <v>ne</v>
      </c>
      <c r="BP2255" s="54" t="str">
        <f t="shared" si="501"/>
        <v>ne</v>
      </c>
      <c r="BQ2255" s="54" t="str">
        <f t="shared" ref="BQ2255:BQ2318" si="502">IF(BL2255&gt;0,"taip","ne")</f>
        <v>ne</v>
      </c>
      <c r="BR2255" s="54" t="str">
        <f t="shared" ref="BR2255:BR2318" si="503">IF(BM2255&gt;0,"taip","ne")</f>
        <v>ne</v>
      </c>
      <c r="BS2255" s="54" t="str">
        <f t="shared" si="494"/>
        <v>ne</v>
      </c>
    </row>
    <row r="2256" spans="2:71" x14ac:dyDescent="0.25">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5">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5">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5">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5">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5">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5">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5">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si="490"/>
        <v>0</v>
      </c>
      <c r="BH2263" s="54">
        <f t="shared" si="497"/>
        <v>0</v>
      </c>
      <c r="BI2263" s="54">
        <f t="shared" si="492"/>
        <v>0</v>
      </c>
      <c r="BJ2263" s="54">
        <f t="shared" si="491"/>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5">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490"/>
        <v>0</v>
      </c>
      <c r="BH2264" s="54">
        <f t="shared" si="497"/>
        <v>0</v>
      </c>
      <c r="BI2264" s="54">
        <f t="shared" si="492"/>
        <v>0</v>
      </c>
      <c r="BJ2264" s="54">
        <f t="shared" si="491"/>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5">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490"/>
        <v>0</v>
      </c>
      <c r="BH2265" s="54">
        <f t="shared" si="497"/>
        <v>0</v>
      </c>
      <c r="BI2265" s="54">
        <f t="shared" si="492"/>
        <v>0</v>
      </c>
      <c r="BJ2265" s="54">
        <f t="shared" si="491"/>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5">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ref="BG2266:BG2329" si="504">IF($F2266&gt;0,YEAR($F2266),)</f>
        <v>0</v>
      </c>
      <c r="BH2266" s="54">
        <f t="shared" si="497"/>
        <v>0</v>
      </c>
      <c r="BI2266" s="54">
        <f t="shared" si="492"/>
        <v>0</v>
      </c>
      <c r="BJ2266" s="54">
        <f t="shared" ref="BJ2266:BJ2329" si="505">IF($AI2266&gt;0,YEAR($AI2266),)</f>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5">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5">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5">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5">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5">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5">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5">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5">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5">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5">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5">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5">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5">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5">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5">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5">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5">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5">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5">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5">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5">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5">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5">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5">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5">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5">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5">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5">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5">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5">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5">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5">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5">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5">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5">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5">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5">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5">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5">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5">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5">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5">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5">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5">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5">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5">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5">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5">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5">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si="492"/>
        <v>0</v>
      </c>
      <c r="BJ2315" s="54">
        <f t="shared" si="505"/>
        <v>0</v>
      </c>
      <c r="BK2315" s="54">
        <f t="shared" si="493"/>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si="494"/>
        <v>ne</v>
      </c>
    </row>
    <row r="2316" spans="2:71" x14ac:dyDescent="0.25">
      <c r="B2316" s="54" t="e">
        <f>VLOOKUP(E2316,'VPS1'!$J$10:$J$29,1,FALSE)</f>
        <v>#N/A</v>
      </c>
      <c r="C2316" s="131" t="str">
        <f t="shared" si="495"/>
        <v/>
      </c>
      <c r="D2316" s="132"/>
      <c r="E2316" s="132"/>
      <c r="F2316" s="55"/>
      <c r="G2316" s="132"/>
      <c r="H2316" s="132"/>
      <c r="I2316" s="132"/>
      <c r="J2316" s="132"/>
      <c r="K2316" s="132"/>
      <c r="L2316" s="133"/>
      <c r="M2316" s="134"/>
      <c r="N2316" s="132"/>
      <c r="O2316" s="132"/>
      <c r="P2316" s="134" t="str">
        <f t="shared" si="496"/>
        <v>nepildyti</v>
      </c>
      <c r="Q2316" s="135" t="str">
        <f t="shared" si="496"/>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si="497"/>
        <v>0</v>
      </c>
      <c r="BI2316" s="54">
        <f t="shared" si="492"/>
        <v>0</v>
      </c>
      <c r="BJ2316" s="54">
        <f t="shared" si="505"/>
        <v>0</v>
      </c>
      <c r="BK2316" s="54">
        <f t="shared" si="493"/>
        <v>0</v>
      </c>
      <c r="BL2316" s="54">
        <f t="shared" si="498"/>
        <v>0</v>
      </c>
      <c r="BM2316" s="54">
        <f t="shared" si="499"/>
        <v>0</v>
      </c>
      <c r="BN2316" s="54" t="str">
        <f t="shared" si="500"/>
        <v>ne</v>
      </c>
      <c r="BO2316" s="54" t="str">
        <f t="shared" si="501"/>
        <v>ne</v>
      </c>
      <c r="BP2316" s="54" t="str">
        <f t="shared" si="501"/>
        <v>ne</v>
      </c>
      <c r="BQ2316" s="54" t="str">
        <f t="shared" si="502"/>
        <v>ne</v>
      </c>
      <c r="BR2316" s="54" t="str">
        <f t="shared" si="503"/>
        <v>ne</v>
      </c>
      <c r="BS2316" s="54" t="str">
        <f t="shared" si="494"/>
        <v>ne</v>
      </c>
    </row>
    <row r="2317" spans="2:71" x14ac:dyDescent="0.25">
      <c r="B2317" s="54" t="e">
        <f>VLOOKUP(E2317,'VPS1'!$J$10:$J$29,1,FALSE)</f>
        <v>#N/A</v>
      </c>
      <c r="C2317" s="131" t="str">
        <f t="shared" si="495"/>
        <v/>
      </c>
      <c r="D2317" s="132"/>
      <c r="E2317" s="132"/>
      <c r="F2317" s="55"/>
      <c r="G2317" s="132"/>
      <c r="H2317" s="132"/>
      <c r="I2317" s="132"/>
      <c r="J2317" s="132"/>
      <c r="K2317" s="132"/>
      <c r="L2317" s="133"/>
      <c r="M2317" s="134"/>
      <c r="N2317" s="132"/>
      <c r="O2317" s="132"/>
      <c r="P2317" s="134" t="str">
        <f t="shared" si="496"/>
        <v>nepildyti</v>
      </c>
      <c r="Q2317" s="135" t="str">
        <f t="shared" si="496"/>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497"/>
        <v>0</v>
      </c>
      <c r="BI2317" s="54">
        <f t="shared" si="492"/>
        <v>0</v>
      </c>
      <c r="BJ2317" s="54">
        <f t="shared" si="505"/>
        <v>0</v>
      </c>
      <c r="BK2317" s="54">
        <f t="shared" si="493"/>
        <v>0</v>
      </c>
      <c r="BL2317" s="54">
        <f t="shared" si="498"/>
        <v>0</v>
      </c>
      <c r="BM2317" s="54">
        <f t="shared" si="499"/>
        <v>0</v>
      </c>
      <c r="BN2317" s="54" t="str">
        <f t="shared" si="500"/>
        <v>ne</v>
      </c>
      <c r="BO2317" s="54" t="str">
        <f t="shared" si="501"/>
        <v>ne</v>
      </c>
      <c r="BP2317" s="54" t="str">
        <f t="shared" si="501"/>
        <v>ne</v>
      </c>
      <c r="BQ2317" s="54" t="str">
        <f t="shared" si="502"/>
        <v>ne</v>
      </c>
      <c r="BR2317" s="54" t="str">
        <f t="shared" si="503"/>
        <v>ne</v>
      </c>
      <c r="BS2317" s="54" t="str">
        <f t="shared" si="494"/>
        <v>ne</v>
      </c>
    </row>
    <row r="2318" spans="2:71" x14ac:dyDescent="0.25">
      <c r="B2318" s="54" t="e">
        <f>VLOOKUP(E2318,'VPS1'!$J$10:$J$29,1,FALSE)</f>
        <v>#N/A</v>
      </c>
      <c r="C2318" s="131" t="str">
        <f t="shared" si="495"/>
        <v/>
      </c>
      <c r="D2318" s="132"/>
      <c r="E2318" s="132"/>
      <c r="F2318" s="55"/>
      <c r="G2318" s="132"/>
      <c r="H2318" s="132"/>
      <c r="I2318" s="132"/>
      <c r="J2318" s="132"/>
      <c r="K2318" s="132"/>
      <c r="L2318" s="133"/>
      <c r="M2318" s="134"/>
      <c r="N2318" s="132"/>
      <c r="O2318" s="132"/>
      <c r="P2318" s="134" t="str">
        <f t="shared" si="496"/>
        <v>nepildyti</v>
      </c>
      <c r="Q2318" s="135" t="str">
        <f t="shared" si="496"/>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497"/>
        <v>0</v>
      </c>
      <c r="BI2318" s="54">
        <f t="shared" ref="BI2318:BI2381" si="506">IF($AH2318&gt;0,YEAR($AH2318),)</f>
        <v>0</v>
      </c>
      <c r="BJ2318" s="54">
        <f t="shared" si="505"/>
        <v>0</v>
      </c>
      <c r="BK2318" s="54">
        <f t="shared" ref="BK2318:BK2381" si="507">IF($AJ2318&gt;0,YEAR($AJ2318),)</f>
        <v>0</v>
      </c>
      <c r="BL2318" s="54">
        <f t="shared" si="498"/>
        <v>0</v>
      </c>
      <c r="BM2318" s="54">
        <f t="shared" si="499"/>
        <v>0</v>
      </c>
      <c r="BN2318" s="54" t="str">
        <f t="shared" si="500"/>
        <v>ne</v>
      </c>
      <c r="BO2318" s="54" t="str">
        <f t="shared" si="501"/>
        <v>ne</v>
      </c>
      <c r="BP2318" s="54" t="str">
        <f t="shared" si="501"/>
        <v>ne</v>
      </c>
      <c r="BQ2318" s="54" t="str">
        <f t="shared" si="502"/>
        <v>ne</v>
      </c>
      <c r="BR2318" s="54" t="str">
        <f t="shared" si="503"/>
        <v>ne</v>
      </c>
      <c r="BS2318" s="54" t="str">
        <f t="shared" ref="BS2318:BS2381" si="508">IF(BK2318&gt;0,"taip","ne")</f>
        <v>ne</v>
      </c>
    </row>
    <row r="2319" spans="2:71" x14ac:dyDescent="0.25">
      <c r="B2319" s="54" t="e">
        <f>VLOOKUP(E2319,'VPS1'!$J$10:$J$29,1,FALSE)</f>
        <v>#N/A</v>
      </c>
      <c r="C2319" s="131" t="str">
        <f t="shared" ref="C2319:C2382" si="509">LEFT(E2319,4)</f>
        <v/>
      </c>
      <c r="D2319" s="132"/>
      <c r="E2319" s="132"/>
      <c r="F2319" s="55"/>
      <c r="G2319" s="132"/>
      <c r="H2319" s="132"/>
      <c r="I2319" s="132"/>
      <c r="J2319" s="132"/>
      <c r="K2319" s="132"/>
      <c r="L2319" s="133"/>
      <c r="M2319" s="134"/>
      <c r="N2319" s="132"/>
      <c r="O2319" s="132"/>
      <c r="P2319" s="134" t="str">
        <f t="shared" ref="P2319:Q2382" si="510">IF($N2319="fizinis asmuo","užpildykite","nepildyti")</f>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ref="BH2319:BH2382" si="511">IF($AF2319&gt;0,YEAR($AF2319),)</f>
        <v>0</v>
      </c>
      <c r="BI2319" s="54">
        <f t="shared" si="506"/>
        <v>0</v>
      </c>
      <c r="BJ2319" s="54">
        <f t="shared" si="505"/>
        <v>0</v>
      </c>
      <c r="BK2319" s="54">
        <f t="shared" si="507"/>
        <v>0</v>
      </c>
      <c r="BL2319" s="54">
        <f t="shared" ref="BL2319:BL2382" si="512">IF($AK2319&gt;0,$AK2319,)</f>
        <v>0</v>
      </c>
      <c r="BM2319" s="54">
        <f t="shared" ref="BM2319:BM2382" si="513">IF($AL2319&gt;0,$AL2319,)</f>
        <v>0</v>
      </c>
      <c r="BN2319" s="54" t="str">
        <f t="shared" ref="BN2319:BN2382" si="514">IF(BH2319&gt;0,"taip","ne")</f>
        <v>ne</v>
      </c>
      <c r="BO2319" s="54" t="str">
        <f t="shared" ref="BO2319:BP2382" si="515">IF(BI2319&gt;0,"taip","ne")</f>
        <v>ne</v>
      </c>
      <c r="BP2319" s="54" t="str">
        <f t="shared" si="515"/>
        <v>ne</v>
      </c>
      <c r="BQ2319" s="54" t="str">
        <f t="shared" ref="BQ2319:BQ2382" si="516">IF(BL2319&gt;0,"taip","ne")</f>
        <v>ne</v>
      </c>
      <c r="BR2319" s="54" t="str">
        <f t="shared" ref="BR2319:BR2382" si="517">IF(BM2319&gt;0,"taip","ne")</f>
        <v>ne</v>
      </c>
      <c r="BS2319" s="54" t="str">
        <f t="shared" si="508"/>
        <v>ne</v>
      </c>
    </row>
    <row r="2320" spans="2:71" x14ac:dyDescent="0.25">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5">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5">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5">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5">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5">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5">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5">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si="504"/>
        <v>0</v>
      </c>
      <c r="BH2327" s="54">
        <f t="shared" si="511"/>
        <v>0</v>
      </c>
      <c r="BI2327" s="54">
        <f t="shared" si="506"/>
        <v>0</v>
      </c>
      <c r="BJ2327" s="54">
        <f t="shared" si="505"/>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5">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04"/>
        <v>0</v>
      </c>
      <c r="BH2328" s="54">
        <f t="shared" si="511"/>
        <v>0</v>
      </c>
      <c r="BI2328" s="54">
        <f t="shared" si="506"/>
        <v>0</v>
      </c>
      <c r="BJ2328" s="54">
        <f t="shared" si="505"/>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5">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04"/>
        <v>0</v>
      </c>
      <c r="BH2329" s="54">
        <f t="shared" si="511"/>
        <v>0</v>
      </c>
      <c r="BI2329" s="54">
        <f t="shared" si="506"/>
        <v>0</v>
      </c>
      <c r="BJ2329" s="54">
        <f t="shared" si="505"/>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5">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ref="BG2330:BG2393" si="518">IF($F2330&gt;0,YEAR($F2330),)</f>
        <v>0</v>
      </c>
      <c r="BH2330" s="54">
        <f t="shared" si="511"/>
        <v>0</v>
      </c>
      <c r="BI2330" s="54">
        <f t="shared" si="506"/>
        <v>0</v>
      </c>
      <c r="BJ2330" s="54">
        <f t="shared" ref="BJ2330:BJ2393" si="519">IF($AI2330&gt;0,YEAR($AI2330),)</f>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5">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5">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5">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5">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5">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5">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5">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5">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5">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5">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5">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5">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5">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5">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5">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5">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5">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5">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5">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5">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5">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5">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5">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5">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5">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5">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5">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5">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5">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5">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5">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5">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5">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5">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5">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5">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5">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5">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5">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5">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5">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5">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5">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5">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5">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5">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5">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5">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5">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si="506"/>
        <v>0</v>
      </c>
      <c r="BJ2379" s="54">
        <f t="shared" si="519"/>
        <v>0</v>
      </c>
      <c r="BK2379" s="54">
        <f t="shared" si="507"/>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si="508"/>
        <v>ne</v>
      </c>
    </row>
    <row r="2380" spans="2:71" x14ac:dyDescent="0.25">
      <c r="B2380" s="54" t="e">
        <f>VLOOKUP(E2380,'VPS1'!$J$10:$J$29,1,FALSE)</f>
        <v>#N/A</v>
      </c>
      <c r="C2380" s="131" t="str">
        <f t="shared" si="509"/>
        <v/>
      </c>
      <c r="D2380" s="132"/>
      <c r="E2380" s="132"/>
      <c r="F2380" s="55"/>
      <c r="G2380" s="132"/>
      <c r="H2380" s="132"/>
      <c r="I2380" s="132"/>
      <c r="J2380" s="132"/>
      <c r="K2380" s="132"/>
      <c r="L2380" s="133"/>
      <c r="M2380" s="134"/>
      <c r="N2380" s="132"/>
      <c r="O2380" s="132"/>
      <c r="P2380" s="134" t="str">
        <f t="shared" si="510"/>
        <v>nepildyti</v>
      </c>
      <c r="Q2380" s="135" t="str">
        <f t="shared" si="510"/>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si="511"/>
        <v>0</v>
      </c>
      <c r="BI2380" s="54">
        <f t="shared" si="506"/>
        <v>0</v>
      </c>
      <c r="BJ2380" s="54">
        <f t="shared" si="519"/>
        <v>0</v>
      </c>
      <c r="BK2380" s="54">
        <f t="shared" si="507"/>
        <v>0</v>
      </c>
      <c r="BL2380" s="54">
        <f t="shared" si="512"/>
        <v>0</v>
      </c>
      <c r="BM2380" s="54">
        <f t="shared" si="513"/>
        <v>0</v>
      </c>
      <c r="BN2380" s="54" t="str">
        <f t="shared" si="514"/>
        <v>ne</v>
      </c>
      <c r="BO2380" s="54" t="str">
        <f t="shared" si="515"/>
        <v>ne</v>
      </c>
      <c r="BP2380" s="54" t="str">
        <f t="shared" si="515"/>
        <v>ne</v>
      </c>
      <c r="BQ2380" s="54" t="str">
        <f t="shared" si="516"/>
        <v>ne</v>
      </c>
      <c r="BR2380" s="54" t="str">
        <f t="shared" si="517"/>
        <v>ne</v>
      </c>
      <c r="BS2380" s="54" t="str">
        <f t="shared" si="508"/>
        <v>ne</v>
      </c>
    </row>
    <row r="2381" spans="2:71" x14ac:dyDescent="0.25">
      <c r="B2381" s="54" t="e">
        <f>VLOOKUP(E2381,'VPS1'!$J$10:$J$29,1,FALSE)</f>
        <v>#N/A</v>
      </c>
      <c r="C2381" s="131" t="str">
        <f t="shared" si="509"/>
        <v/>
      </c>
      <c r="D2381" s="132"/>
      <c r="E2381" s="132"/>
      <c r="F2381" s="55"/>
      <c r="G2381" s="132"/>
      <c r="H2381" s="132"/>
      <c r="I2381" s="132"/>
      <c r="J2381" s="132"/>
      <c r="K2381" s="132"/>
      <c r="L2381" s="133"/>
      <c r="M2381" s="134"/>
      <c r="N2381" s="132"/>
      <c r="O2381" s="132"/>
      <c r="P2381" s="134" t="str">
        <f t="shared" si="510"/>
        <v>nepildyti</v>
      </c>
      <c r="Q2381" s="135" t="str">
        <f t="shared" si="510"/>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11"/>
        <v>0</v>
      </c>
      <c r="BI2381" s="54">
        <f t="shared" si="506"/>
        <v>0</v>
      </c>
      <c r="BJ2381" s="54">
        <f t="shared" si="519"/>
        <v>0</v>
      </c>
      <c r="BK2381" s="54">
        <f t="shared" si="507"/>
        <v>0</v>
      </c>
      <c r="BL2381" s="54">
        <f t="shared" si="512"/>
        <v>0</v>
      </c>
      <c r="BM2381" s="54">
        <f t="shared" si="513"/>
        <v>0</v>
      </c>
      <c r="BN2381" s="54" t="str">
        <f t="shared" si="514"/>
        <v>ne</v>
      </c>
      <c r="BO2381" s="54" t="str">
        <f t="shared" si="515"/>
        <v>ne</v>
      </c>
      <c r="BP2381" s="54" t="str">
        <f t="shared" si="515"/>
        <v>ne</v>
      </c>
      <c r="BQ2381" s="54" t="str">
        <f t="shared" si="516"/>
        <v>ne</v>
      </c>
      <c r="BR2381" s="54" t="str">
        <f t="shared" si="517"/>
        <v>ne</v>
      </c>
      <c r="BS2381" s="54" t="str">
        <f t="shared" si="508"/>
        <v>ne</v>
      </c>
    </row>
    <row r="2382" spans="2:71" x14ac:dyDescent="0.25">
      <c r="B2382" s="54" t="e">
        <f>VLOOKUP(E2382,'VPS1'!$J$10:$J$29,1,FALSE)</f>
        <v>#N/A</v>
      </c>
      <c r="C2382" s="131" t="str">
        <f t="shared" si="509"/>
        <v/>
      </c>
      <c r="D2382" s="132"/>
      <c r="E2382" s="132"/>
      <c r="F2382" s="55"/>
      <c r="G2382" s="132"/>
      <c r="H2382" s="132"/>
      <c r="I2382" s="132"/>
      <c r="J2382" s="132"/>
      <c r="K2382" s="132"/>
      <c r="L2382" s="133"/>
      <c r="M2382" s="134"/>
      <c r="N2382" s="132"/>
      <c r="O2382" s="132"/>
      <c r="P2382" s="134" t="str">
        <f t="shared" si="510"/>
        <v>nepildyti</v>
      </c>
      <c r="Q2382" s="135" t="str">
        <f t="shared" si="510"/>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11"/>
        <v>0</v>
      </c>
      <c r="BI2382" s="54">
        <f t="shared" ref="BI2382:BI2445" si="520">IF($AH2382&gt;0,YEAR($AH2382),)</f>
        <v>0</v>
      </c>
      <c r="BJ2382" s="54">
        <f t="shared" si="519"/>
        <v>0</v>
      </c>
      <c r="BK2382" s="54">
        <f t="shared" ref="BK2382:BK2445" si="521">IF($AJ2382&gt;0,YEAR($AJ2382),)</f>
        <v>0</v>
      </c>
      <c r="BL2382" s="54">
        <f t="shared" si="512"/>
        <v>0</v>
      </c>
      <c r="BM2382" s="54">
        <f t="shared" si="513"/>
        <v>0</v>
      </c>
      <c r="BN2382" s="54" t="str">
        <f t="shared" si="514"/>
        <v>ne</v>
      </c>
      <c r="BO2382" s="54" t="str">
        <f t="shared" si="515"/>
        <v>ne</v>
      </c>
      <c r="BP2382" s="54" t="str">
        <f t="shared" si="515"/>
        <v>ne</v>
      </c>
      <c r="BQ2382" s="54" t="str">
        <f t="shared" si="516"/>
        <v>ne</v>
      </c>
      <c r="BR2382" s="54" t="str">
        <f t="shared" si="517"/>
        <v>ne</v>
      </c>
      <c r="BS2382" s="54" t="str">
        <f t="shared" ref="BS2382:BS2445" si="522">IF(BK2382&gt;0,"taip","ne")</f>
        <v>ne</v>
      </c>
    </row>
    <row r="2383" spans="2:71" x14ac:dyDescent="0.25">
      <c r="B2383" s="54" t="e">
        <f>VLOOKUP(E2383,'VPS1'!$J$10:$J$29,1,FALSE)</f>
        <v>#N/A</v>
      </c>
      <c r="C2383" s="131" t="str">
        <f t="shared" ref="C2383:C2446" si="523">LEFT(E2383,4)</f>
        <v/>
      </c>
      <c r="D2383" s="132"/>
      <c r="E2383" s="132"/>
      <c r="F2383" s="55"/>
      <c r="G2383" s="132"/>
      <c r="H2383" s="132"/>
      <c r="I2383" s="132"/>
      <c r="J2383" s="132"/>
      <c r="K2383" s="132"/>
      <c r="L2383" s="133"/>
      <c r="M2383" s="134"/>
      <c r="N2383" s="132"/>
      <c r="O2383" s="132"/>
      <c r="P2383" s="134" t="str">
        <f t="shared" ref="P2383:Q2446" si="524">IF($N2383="fizinis asmuo","užpildykite","nepildyti")</f>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ref="BH2383:BH2446" si="525">IF($AF2383&gt;0,YEAR($AF2383),)</f>
        <v>0</v>
      </c>
      <c r="BI2383" s="54">
        <f t="shared" si="520"/>
        <v>0</v>
      </c>
      <c r="BJ2383" s="54">
        <f t="shared" si="519"/>
        <v>0</v>
      </c>
      <c r="BK2383" s="54">
        <f t="shared" si="521"/>
        <v>0</v>
      </c>
      <c r="BL2383" s="54">
        <f t="shared" ref="BL2383:BL2446" si="526">IF($AK2383&gt;0,$AK2383,)</f>
        <v>0</v>
      </c>
      <c r="BM2383" s="54">
        <f t="shared" ref="BM2383:BM2446" si="527">IF($AL2383&gt;0,$AL2383,)</f>
        <v>0</v>
      </c>
      <c r="BN2383" s="54" t="str">
        <f t="shared" ref="BN2383:BN2446" si="528">IF(BH2383&gt;0,"taip","ne")</f>
        <v>ne</v>
      </c>
      <c r="BO2383" s="54" t="str">
        <f t="shared" ref="BO2383:BP2446" si="529">IF(BI2383&gt;0,"taip","ne")</f>
        <v>ne</v>
      </c>
      <c r="BP2383" s="54" t="str">
        <f t="shared" si="529"/>
        <v>ne</v>
      </c>
      <c r="BQ2383" s="54" t="str">
        <f t="shared" ref="BQ2383:BQ2446" si="530">IF(BL2383&gt;0,"taip","ne")</f>
        <v>ne</v>
      </c>
      <c r="BR2383" s="54" t="str">
        <f t="shared" ref="BR2383:BR2446" si="531">IF(BM2383&gt;0,"taip","ne")</f>
        <v>ne</v>
      </c>
      <c r="BS2383" s="54" t="str">
        <f t="shared" si="522"/>
        <v>ne</v>
      </c>
    </row>
    <row r="2384" spans="2:71" x14ac:dyDescent="0.25">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5">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5">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5">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5">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5">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5">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5">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si="518"/>
        <v>0</v>
      </c>
      <c r="BH2391" s="54">
        <f t="shared" si="525"/>
        <v>0</v>
      </c>
      <c r="BI2391" s="54">
        <f t="shared" si="520"/>
        <v>0</v>
      </c>
      <c r="BJ2391" s="54">
        <f t="shared" si="519"/>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5">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18"/>
        <v>0</v>
      </c>
      <c r="BH2392" s="54">
        <f t="shared" si="525"/>
        <v>0</v>
      </c>
      <c r="BI2392" s="54">
        <f t="shared" si="520"/>
        <v>0</v>
      </c>
      <c r="BJ2392" s="54">
        <f t="shared" si="519"/>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5">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18"/>
        <v>0</v>
      </c>
      <c r="BH2393" s="54">
        <f t="shared" si="525"/>
        <v>0</v>
      </c>
      <c r="BI2393" s="54">
        <f t="shared" si="520"/>
        <v>0</v>
      </c>
      <c r="BJ2393" s="54">
        <f t="shared" si="519"/>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5">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ref="BG2394:BG2457" si="532">IF($F2394&gt;0,YEAR($F2394),)</f>
        <v>0</v>
      </c>
      <c r="BH2394" s="54">
        <f t="shared" si="525"/>
        <v>0</v>
      </c>
      <c r="BI2394" s="54">
        <f t="shared" si="520"/>
        <v>0</v>
      </c>
      <c r="BJ2394" s="54">
        <f t="shared" ref="BJ2394:BJ2457" si="533">IF($AI2394&gt;0,YEAR($AI2394),)</f>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5">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5">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5">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5">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5">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5">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5">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5">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5">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5">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5">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5">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5">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5">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5">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5">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5">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5">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5">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5">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5">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5">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5">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5">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5">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5">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5">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5">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5">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5">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5">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5">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5">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5">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5">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5">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5">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5">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5">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5">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5">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5">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5">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5">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5">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5">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5">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5">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5">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si="520"/>
        <v>0</v>
      </c>
      <c r="BJ2443" s="54">
        <f t="shared" si="533"/>
        <v>0</v>
      </c>
      <c r="BK2443" s="54">
        <f t="shared" si="521"/>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si="522"/>
        <v>ne</v>
      </c>
    </row>
    <row r="2444" spans="2:71" x14ac:dyDescent="0.25">
      <c r="B2444" s="54" t="e">
        <f>VLOOKUP(E2444,'VPS1'!$J$10:$J$29,1,FALSE)</f>
        <v>#N/A</v>
      </c>
      <c r="C2444" s="131" t="str">
        <f t="shared" si="523"/>
        <v/>
      </c>
      <c r="D2444" s="132"/>
      <c r="E2444" s="132"/>
      <c r="F2444" s="55"/>
      <c r="G2444" s="132"/>
      <c r="H2444" s="132"/>
      <c r="I2444" s="132"/>
      <c r="J2444" s="132"/>
      <c r="K2444" s="132"/>
      <c r="L2444" s="133"/>
      <c r="M2444" s="134"/>
      <c r="N2444" s="132"/>
      <c r="O2444" s="132"/>
      <c r="P2444" s="134" t="str">
        <f t="shared" si="524"/>
        <v>nepildyti</v>
      </c>
      <c r="Q2444" s="135" t="str">
        <f t="shared" si="524"/>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si="525"/>
        <v>0</v>
      </c>
      <c r="BI2444" s="54">
        <f t="shared" si="520"/>
        <v>0</v>
      </c>
      <c r="BJ2444" s="54">
        <f t="shared" si="533"/>
        <v>0</v>
      </c>
      <c r="BK2444" s="54">
        <f t="shared" si="521"/>
        <v>0</v>
      </c>
      <c r="BL2444" s="54">
        <f t="shared" si="526"/>
        <v>0</v>
      </c>
      <c r="BM2444" s="54">
        <f t="shared" si="527"/>
        <v>0</v>
      </c>
      <c r="BN2444" s="54" t="str">
        <f t="shared" si="528"/>
        <v>ne</v>
      </c>
      <c r="BO2444" s="54" t="str">
        <f t="shared" si="529"/>
        <v>ne</v>
      </c>
      <c r="BP2444" s="54" t="str">
        <f t="shared" si="529"/>
        <v>ne</v>
      </c>
      <c r="BQ2444" s="54" t="str">
        <f t="shared" si="530"/>
        <v>ne</v>
      </c>
      <c r="BR2444" s="54" t="str">
        <f t="shared" si="531"/>
        <v>ne</v>
      </c>
      <c r="BS2444" s="54" t="str">
        <f t="shared" si="522"/>
        <v>ne</v>
      </c>
    </row>
    <row r="2445" spans="2:71" x14ac:dyDescent="0.25">
      <c r="B2445" s="54" t="e">
        <f>VLOOKUP(E2445,'VPS1'!$J$10:$J$29,1,FALSE)</f>
        <v>#N/A</v>
      </c>
      <c r="C2445" s="131" t="str">
        <f t="shared" si="523"/>
        <v/>
      </c>
      <c r="D2445" s="132"/>
      <c r="E2445" s="132"/>
      <c r="F2445" s="55"/>
      <c r="G2445" s="132"/>
      <c r="H2445" s="132"/>
      <c r="I2445" s="132"/>
      <c r="J2445" s="132"/>
      <c r="K2445" s="132"/>
      <c r="L2445" s="133"/>
      <c r="M2445" s="134"/>
      <c r="N2445" s="132"/>
      <c r="O2445" s="132"/>
      <c r="P2445" s="134" t="str">
        <f t="shared" si="524"/>
        <v>nepildyti</v>
      </c>
      <c r="Q2445" s="135" t="str">
        <f t="shared" si="524"/>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25"/>
        <v>0</v>
      </c>
      <c r="BI2445" s="54">
        <f t="shared" si="520"/>
        <v>0</v>
      </c>
      <c r="BJ2445" s="54">
        <f t="shared" si="533"/>
        <v>0</v>
      </c>
      <c r="BK2445" s="54">
        <f t="shared" si="521"/>
        <v>0</v>
      </c>
      <c r="BL2445" s="54">
        <f t="shared" si="526"/>
        <v>0</v>
      </c>
      <c r="BM2445" s="54">
        <f t="shared" si="527"/>
        <v>0</v>
      </c>
      <c r="BN2445" s="54" t="str">
        <f t="shared" si="528"/>
        <v>ne</v>
      </c>
      <c r="BO2445" s="54" t="str">
        <f t="shared" si="529"/>
        <v>ne</v>
      </c>
      <c r="BP2445" s="54" t="str">
        <f t="shared" si="529"/>
        <v>ne</v>
      </c>
      <c r="BQ2445" s="54" t="str">
        <f t="shared" si="530"/>
        <v>ne</v>
      </c>
      <c r="BR2445" s="54" t="str">
        <f t="shared" si="531"/>
        <v>ne</v>
      </c>
      <c r="BS2445" s="54" t="str">
        <f t="shared" si="522"/>
        <v>ne</v>
      </c>
    </row>
    <row r="2446" spans="2:71" x14ac:dyDescent="0.25">
      <c r="B2446" s="54" t="e">
        <f>VLOOKUP(E2446,'VPS1'!$J$10:$J$29,1,FALSE)</f>
        <v>#N/A</v>
      </c>
      <c r="C2446" s="131" t="str">
        <f t="shared" si="523"/>
        <v/>
      </c>
      <c r="D2446" s="132"/>
      <c r="E2446" s="132"/>
      <c r="F2446" s="55"/>
      <c r="G2446" s="132"/>
      <c r="H2446" s="132"/>
      <c r="I2446" s="132"/>
      <c r="J2446" s="132"/>
      <c r="K2446" s="132"/>
      <c r="L2446" s="133"/>
      <c r="M2446" s="134"/>
      <c r="N2446" s="132"/>
      <c r="O2446" s="132"/>
      <c r="P2446" s="134" t="str">
        <f t="shared" si="524"/>
        <v>nepildyti</v>
      </c>
      <c r="Q2446" s="135" t="str">
        <f t="shared" si="524"/>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25"/>
        <v>0</v>
      </c>
      <c r="BI2446" s="54">
        <f t="shared" ref="BI2446:BI2509" si="534">IF($AH2446&gt;0,YEAR($AH2446),)</f>
        <v>0</v>
      </c>
      <c r="BJ2446" s="54">
        <f t="shared" si="533"/>
        <v>0</v>
      </c>
      <c r="BK2446" s="54">
        <f t="shared" ref="BK2446:BK2509" si="535">IF($AJ2446&gt;0,YEAR($AJ2446),)</f>
        <v>0</v>
      </c>
      <c r="BL2446" s="54">
        <f t="shared" si="526"/>
        <v>0</v>
      </c>
      <c r="BM2446" s="54">
        <f t="shared" si="527"/>
        <v>0</v>
      </c>
      <c r="BN2446" s="54" t="str">
        <f t="shared" si="528"/>
        <v>ne</v>
      </c>
      <c r="BO2446" s="54" t="str">
        <f t="shared" si="529"/>
        <v>ne</v>
      </c>
      <c r="BP2446" s="54" t="str">
        <f t="shared" si="529"/>
        <v>ne</v>
      </c>
      <c r="BQ2446" s="54" t="str">
        <f t="shared" si="530"/>
        <v>ne</v>
      </c>
      <c r="BR2446" s="54" t="str">
        <f t="shared" si="531"/>
        <v>ne</v>
      </c>
      <c r="BS2446" s="54" t="str">
        <f t="shared" ref="BS2446:BS2509" si="536">IF(BK2446&gt;0,"taip","ne")</f>
        <v>ne</v>
      </c>
    </row>
    <row r="2447" spans="2:71" x14ac:dyDescent="0.25">
      <c r="B2447" s="54" t="e">
        <f>VLOOKUP(E2447,'VPS1'!$J$10:$J$29,1,FALSE)</f>
        <v>#N/A</v>
      </c>
      <c r="C2447" s="131" t="str">
        <f t="shared" ref="C2447:C2510" si="537">LEFT(E2447,4)</f>
        <v/>
      </c>
      <c r="D2447" s="132"/>
      <c r="E2447" s="132"/>
      <c r="F2447" s="55"/>
      <c r="G2447" s="132"/>
      <c r="H2447" s="132"/>
      <c r="I2447" s="132"/>
      <c r="J2447" s="132"/>
      <c r="K2447" s="132"/>
      <c r="L2447" s="133"/>
      <c r="M2447" s="134"/>
      <c r="N2447" s="132"/>
      <c r="O2447" s="132"/>
      <c r="P2447" s="134" t="str">
        <f t="shared" ref="P2447:Q2510" si="538">IF($N2447="fizinis asmuo","užpildykite","nepildyti")</f>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ref="BH2447:BH2510" si="539">IF($AF2447&gt;0,YEAR($AF2447),)</f>
        <v>0</v>
      </c>
      <c r="BI2447" s="54">
        <f t="shared" si="534"/>
        <v>0</v>
      </c>
      <c r="BJ2447" s="54">
        <f t="shared" si="533"/>
        <v>0</v>
      </c>
      <c r="BK2447" s="54">
        <f t="shared" si="535"/>
        <v>0</v>
      </c>
      <c r="BL2447" s="54">
        <f t="shared" ref="BL2447:BL2510" si="540">IF($AK2447&gt;0,$AK2447,)</f>
        <v>0</v>
      </c>
      <c r="BM2447" s="54">
        <f t="shared" ref="BM2447:BM2510" si="541">IF($AL2447&gt;0,$AL2447,)</f>
        <v>0</v>
      </c>
      <c r="BN2447" s="54" t="str">
        <f t="shared" ref="BN2447:BN2510" si="542">IF(BH2447&gt;0,"taip","ne")</f>
        <v>ne</v>
      </c>
      <c r="BO2447" s="54" t="str">
        <f t="shared" ref="BO2447:BP2510" si="543">IF(BI2447&gt;0,"taip","ne")</f>
        <v>ne</v>
      </c>
      <c r="BP2447" s="54" t="str">
        <f t="shared" si="543"/>
        <v>ne</v>
      </c>
      <c r="BQ2447" s="54" t="str">
        <f t="shared" ref="BQ2447:BQ2510" si="544">IF(BL2447&gt;0,"taip","ne")</f>
        <v>ne</v>
      </c>
      <c r="BR2447" s="54" t="str">
        <f t="shared" ref="BR2447:BR2510" si="545">IF(BM2447&gt;0,"taip","ne")</f>
        <v>ne</v>
      </c>
      <c r="BS2447" s="54" t="str">
        <f t="shared" si="536"/>
        <v>ne</v>
      </c>
    </row>
    <row r="2448" spans="2:71" x14ac:dyDescent="0.25">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5">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5">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5">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5">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5">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5">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5">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si="532"/>
        <v>0</v>
      </c>
      <c r="BH2455" s="54">
        <f t="shared" si="539"/>
        <v>0</v>
      </c>
      <c r="BI2455" s="54">
        <f t="shared" si="534"/>
        <v>0</v>
      </c>
      <c r="BJ2455" s="54">
        <f t="shared" si="533"/>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5">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32"/>
        <v>0</v>
      </c>
      <c r="BH2456" s="54">
        <f t="shared" si="539"/>
        <v>0</v>
      </c>
      <c r="BI2456" s="54">
        <f t="shared" si="534"/>
        <v>0</v>
      </c>
      <c r="BJ2456" s="54">
        <f t="shared" si="533"/>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5">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32"/>
        <v>0</v>
      </c>
      <c r="BH2457" s="54">
        <f t="shared" si="539"/>
        <v>0</v>
      </c>
      <c r="BI2457" s="54">
        <f t="shared" si="534"/>
        <v>0</v>
      </c>
      <c r="BJ2457" s="54">
        <f t="shared" si="533"/>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5">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ref="BG2458:BG2521" si="546">IF($F2458&gt;0,YEAR($F2458),)</f>
        <v>0</v>
      </c>
      <c r="BH2458" s="54">
        <f t="shared" si="539"/>
        <v>0</v>
      </c>
      <c r="BI2458" s="54">
        <f t="shared" si="534"/>
        <v>0</v>
      </c>
      <c r="BJ2458" s="54">
        <f t="shared" ref="BJ2458:BJ2521" si="547">IF($AI2458&gt;0,YEAR($AI2458),)</f>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5">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5">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5">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5">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5">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5">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5">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5">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5">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5">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5">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5">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5">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5">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5">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5">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5">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5">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5">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5">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5">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5">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5">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5">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5">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5">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5">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5">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5">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5">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5">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5">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5">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5">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5">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5">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5">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5">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5">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5">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5">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5">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5">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5">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5">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5">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5">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5">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5">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si="534"/>
        <v>0</v>
      </c>
      <c r="BJ2507" s="54">
        <f t="shared" si="547"/>
        <v>0</v>
      </c>
      <c r="BK2507" s="54">
        <f t="shared" si="535"/>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si="536"/>
        <v>ne</v>
      </c>
    </row>
    <row r="2508" spans="2:71" x14ac:dyDescent="0.25">
      <c r="B2508" s="54" t="e">
        <f>VLOOKUP(E2508,'VPS1'!$J$10:$J$29,1,FALSE)</f>
        <v>#N/A</v>
      </c>
      <c r="C2508" s="131" t="str">
        <f t="shared" si="537"/>
        <v/>
      </c>
      <c r="D2508" s="132"/>
      <c r="E2508" s="132"/>
      <c r="F2508" s="55"/>
      <c r="G2508" s="132"/>
      <c r="H2508" s="132"/>
      <c r="I2508" s="132"/>
      <c r="J2508" s="132"/>
      <c r="K2508" s="132"/>
      <c r="L2508" s="133"/>
      <c r="M2508" s="134"/>
      <c r="N2508" s="132"/>
      <c r="O2508" s="132"/>
      <c r="P2508" s="134" t="str">
        <f t="shared" si="538"/>
        <v>nepildyti</v>
      </c>
      <c r="Q2508" s="135" t="str">
        <f t="shared" si="538"/>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si="539"/>
        <v>0</v>
      </c>
      <c r="BI2508" s="54">
        <f t="shared" si="534"/>
        <v>0</v>
      </c>
      <c r="BJ2508" s="54">
        <f t="shared" si="547"/>
        <v>0</v>
      </c>
      <c r="BK2508" s="54">
        <f t="shared" si="535"/>
        <v>0</v>
      </c>
      <c r="BL2508" s="54">
        <f t="shared" si="540"/>
        <v>0</v>
      </c>
      <c r="BM2508" s="54">
        <f t="shared" si="541"/>
        <v>0</v>
      </c>
      <c r="BN2508" s="54" t="str">
        <f t="shared" si="542"/>
        <v>ne</v>
      </c>
      <c r="BO2508" s="54" t="str">
        <f t="shared" si="543"/>
        <v>ne</v>
      </c>
      <c r="BP2508" s="54" t="str">
        <f t="shared" si="543"/>
        <v>ne</v>
      </c>
      <c r="BQ2508" s="54" t="str">
        <f t="shared" si="544"/>
        <v>ne</v>
      </c>
      <c r="BR2508" s="54" t="str">
        <f t="shared" si="545"/>
        <v>ne</v>
      </c>
      <c r="BS2508" s="54" t="str">
        <f t="shared" si="536"/>
        <v>ne</v>
      </c>
    </row>
    <row r="2509" spans="2:71" x14ac:dyDescent="0.25">
      <c r="B2509" s="54" t="e">
        <f>VLOOKUP(E2509,'VPS1'!$J$10:$J$29,1,FALSE)</f>
        <v>#N/A</v>
      </c>
      <c r="C2509" s="131" t="str">
        <f t="shared" si="537"/>
        <v/>
      </c>
      <c r="D2509" s="132"/>
      <c r="E2509" s="132"/>
      <c r="F2509" s="55"/>
      <c r="G2509" s="132"/>
      <c r="H2509" s="132"/>
      <c r="I2509" s="132"/>
      <c r="J2509" s="132"/>
      <c r="K2509" s="132"/>
      <c r="L2509" s="133"/>
      <c r="M2509" s="134"/>
      <c r="N2509" s="132"/>
      <c r="O2509" s="132"/>
      <c r="P2509" s="134" t="str">
        <f t="shared" si="538"/>
        <v>nepildyti</v>
      </c>
      <c r="Q2509" s="135" t="str">
        <f t="shared" si="538"/>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39"/>
        <v>0</v>
      </c>
      <c r="BI2509" s="54">
        <f t="shared" si="534"/>
        <v>0</v>
      </c>
      <c r="BJ2509" s="54">
        <f t="shared" si="547"/>
        <v>0</v>
      </c>
      <c r="BK2509" s="54">
        <f t="shared" si="535"/>
        <v>0</v>
      </c>
      <c r="BL2509" s="54">
        <f t="shared" si="540"/>
        <v>0</v>
      </c>
      <c r="BM2509" s="54">
        <f t="shared" si="541"/>
        <v>0</v>
      </c>
      <c r="BN2509" s="54" t="str">
        <f t="shared" si="542"/>
        <v>ne</v>
      </c>
      <c r="BO2509" s="54" t="str">
        <f t="shared" si="543"/>
        <v>ne</v>
      </c>
      <c r="BP2509" s="54" t="str">
        <f t="shared" si="543"/>
        <v>ne</v>
      </c>
      <c r="BQ2509" s="54" t="str">
        <f t="shared" si="544"/>
        <v>ne</v>
      </c>
      <c r="BR2509" s="54" t="str">
        <f t="shared" si="545"/>
        <v>ne</v>
      </c>
      <c r="BS2509" s="54" t="str">
        <f t="shared" si="536"/>
        <v>ne</v>
      </c>
    </row>
    <row r="2510" spans="2:71" x14ac:dyDescent="0.25">
      <c r="B2510" s="54" t="e">
        <f>VLOOKUP(E2510,'VPS1'!$J$10:$J$29,1,FALSE)</f>
        <v>#N/A</v>
      </c>
      <c r="C2510" s="131" t="str">
        <f t="shared" si="537"/>
        <v/>
      </c>
      <c r="D2510" s="132"/>
      <c r="E2510" s="132"/>
      <c r="F2510" s="55"/>
      <c r="G2510" s="132"/>
      <c r="H2510" s="132"/>
      <c r="I2510" s="132"/>
      <c r="J2510" s="132"/>
      <c r="K2510" s="132"/>
      <c r="L2510" s="133"/>
      <c r="M2510" s="134"/>
      <c r="N2510" s="132"/>
      <c r="O2510" s="132"/>
      <c r="P2510" s="134" t="str">
        <f t="shared" si="538"/>
        <v>nepildyti</v>
      </c>
      <c r="Q2510" s="135" t="str">
        <f t="shared" si="538"/>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39"/>
        <v>0</v>
      </c>
      <c r="BI2510" s="54">
        <f t="shared" ref="BI2510:BI2573" si="548">IF($AH2510&gt;0,YEAR($AH2510),)</f>
        <v>0</v>
      </c>
      <c r="BJ2510" s="54">
        <f t="shared" si="547"/>
        <v>0</v>
      </c>
      <c r="BK2510" s="54">
        <f t="shared" ref="BK2510:BK2573" si="549">IF($AJ2510&gt;0,YEAR($AJ2510),)</f>
        <v>0</v>
      </c>
      <c r="BL2510" s="54">
        <f t="shared" si="540"/>
        <v>0</v>
      </c>
      <c r="BM2510" s="54">
        <f t="shared" si="541"/>
        <v>0</v>
      </c>
      <c r="BN2510" s="54" t="str">
        <f t="shared" si="542"/>
        <v>ne</v>
      </c>
      <c r="BO2510" s="54" t="str">
        <f t="shared" si="543"/>
        <v>ne</v>
      </c>
      <c r="BP2510" s="54" t="str">
        <f t="shared" si="543"/>
        <v>ne</v>
      </c>
      <c r="BQ2510" s="54" t="str">
        <f t="shared" si="544"/>
        <v>ne</v>
      </c>
      <c r="BR2510" s="54" t="str">
        <f t="shared" si="545"/>
        <v>ne</v>
      </c>
      <c r="BS2510" s="54" t="str">
        <f t="shared" ref="BS2510:BS2573" si="550">IF(BK2510&gt;0,"taip","ne")</f>
        <v>ne</v>
      </c>
    </row>
    <row r="2511" spans="2:71" x14ac:dyDescent="0.25">
      <c r="B2511" s="54" t="e">
        <f>VLOOKUP(E2511,'VPS1'!$J$10:$J$29,1,FALSE)</f>
        <v>#N/A</v>
      </c>
      <c r="C2511" s="131" t="str">
        <f t="shared" ref="C2511:C2574" si="551">LEFT(E2511,4)</f>
        <v/>
      </c>
      <c r="D2511" s="132"/>
      <c r="E2511" s="132"/>
      <c r="F2511" s="55"/>
      <c r="G2511" s="132"/>
      <c r="H2511" s="132"/>
      <c r="I2511" s="132"/>
      <c r="J2511" s="132"/>
      <c r="K2511" s="132"/>
      <c r="L2511" s="133"/>
      <c r="M2511" s="134"/>
      <c r="N2511" s="132"/>
      <c r="O2511" s="132"/>
      <c r="P2511" s="134" t="str">
        <f t="shared" ref="P2511:Q2574" si="552">IF($N2511="fizinis asmuo","užpildykite","nepildyti")</f>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ref="BH2511:BH2574" si="553">IF($AF2511&gt;0,YEAR($AF2511),)</f>
        <v>0</v>
      </c>
      <c r="BI2511" s="54">
        <f t="shared" si="548"/>
        <v>0</v>
      </c>
      <c r="BJ2511" s="54">
        <f t="shared" si="547"/>
        <v>0</v>
      </c>
      <c r="BK2511" s="54">
        <f t="shared" si="549"/>
        <v>0</v>
      </c>
      <c r="BL2511" s="54">
        <f t="shared" ref="BL2511:BL2574" si="554">IF($AK2511&gt;0,$AK2511,)</f>
        <v>0</v>
      </c>
      <c r="BM2511" s="54">
        <f t="shared" ref="BM2511:BM2574" si="555">IF($AL2511&gt;0,$AL2511,)</f>
        <v>0</v>
      </c>
      <c r="BN2511" s="54" t="str">
        <f t="shared" ref="BN2511:BN2574" si="556">IF(BH2511&gt;0,"taip","ne")</f>
        <v>ne</v>
      </c>
      <c r="BO2511" s="54" t="str">
        <f t="shared" ref="BO2511:BP2574" si="557">IF(BI2511&gt;0,"taip","ne")</f>
        <v>ne</v>
      </c>
      <c r="BP2511" s="54" t="str">
        <f t="shared" si="557"/>
        <v>ne</v>
      </c>
      <c r="BQ2511" s="54" t="str">
        <f t="shared" ref="BQ2511:BQ2574" si="558">IF(BL2511&gt;0,"taip","ne")</f>
        <v>ne</v>
      </c>
      <c r="BR2511" s="54" t="str">
        <f t="shared" ref="BR2511:BR2574" si="559">IF(BM2511&gt;0,"taip","ne")</f>
        <v>ne</v>
      </c>
      <c r="BS2511" s="54" t="str">
        <f t="shared" si="550"/>
        <v>ne</v>
      </c>
    </row>
    <row r="2512" spans="2:71" x14ac:dyDescent="0.25">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5">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5">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5">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5">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5">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5">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5">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si="546"/>
        <v>0</v>
      </c>
      <c r="BH2519" s="54">
        <f t="shared" si="553"/>
        <v>0</v>
      </c>
      <c r="BI2519" s="54">
        <f t="shared" si="548"/>
        <v>0</v>
      </c>
      <c r="BJ2519" s="54">
        <f t="shared" si="547"/>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5">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46"/>
        <v>0</v>
      </c>
      <c r="BH2520" s="54">
        <f t="shared" si="553"/>
        <v>0</v>
      </c>
      <c r="BI2520" s="54">
        <f t="shared" si="548"/>
        <v>0</v>
      </c>
      <c r="BJ2520" s="54">
        <f t="shared" si="547"/>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5">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46"/>
        <v>0</v>
      </c>
      <c r="BH2521" s="54">
        <f t="shared" si="553"/>
        <v>0</v>
      </c>
      <c r="BI2521" s="54">
        <f t="shared" si="548"/>
        <v>0</v>
      </c>
      <c r="BJ2521" s="54">
        <f t="shared" si="547"/>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5">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ref="BG2522:BG2585" si="560">IF($F2522&gt;0,YEAR($F2522),)</f>
        <v>0</v>
      </c>
      <c r="BH2522" s="54">
        <f t="shared" si="553"/>
        <v>0</v>
      </c>
      <c r="BI2522" s="54">
        <f t="shared" si="548"/>
        <v>0</v>
      </c>
      <c r="BJ2522" s="54">
        <f t="shared" ref="BJ2522:BJ2585" si="561">IF($AI2522&gt;0,YEAR($AI2522),)</f>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5">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5">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5">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5">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5">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5">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5">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5">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5">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5">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5">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5">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5">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5">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5">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5">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5">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5">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5">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5">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5">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5">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5">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5">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5">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5">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5">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5">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5">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5">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5">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5">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5">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5">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5">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5">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5">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5">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5">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5">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5">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5">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5">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5">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5">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5">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5">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5">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5">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si="548"/>
        <v>0</v>
      </c>
      <c r="BJ2571" s="54">
        <f t="shared" si="561"/>
        <v>0</v>
      </c>
      <c r="BK2571" s="54">
        <f t="shared" si="549"/>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si="550"/>
        <v>ne</v>
      </c>
    </row>
    <row r="2572" spans="2:71" x14ac:dyDescent="0.25">
      <c r="B2572" s="54" t="e">
        <f>VLOOKUP(E2572,'VPS1'!$J$10:$J$29,1,FALSE)</f>
        <v>#N/A</v>
      </c>
      <c r="C2572" s="131" t="str">
        <f t="shared" si="551"/>
        <v/>
      </c>
      <c r="D2572" s="132"/>
      <c r="E2572" s="132"/>
      <c r="F2572" s="55"/>
      <c r="G2572" s="132"/>
      <c r="H2572" s="132"/>
      <c r="I2572" s="132"/>
      <c r="J2572" s="132"/>
      <c r="K2572" s="132"/>
      <c r="L2572" s="133"/>
      <c r="M2572" s="134"/>
      <c r="N2572" s="132"/>
      <c r="O2572" s="132"/>
      <c r="P2572" s="134" t="str">
        <f t="shared" si="552"/>
        <v>nepildyti</v>
      </c>
      <c r="Q2572" s="135" t="str">
        <f t="shared" si="552"/>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si="553"/>
        <v>0</v>
      </c>
      <c r="BI2572" s="54">
        <f t="shared" si="548"/>
        <v>0</v>
      </c>
      <c r="BJ2572" s="54">
        <f t="shared" si="561"/>
        <v>0</v>
      </c>
      <c r="BK2572" s="54">
        <f t="shared" si="549"/>
        <v>0</v>
      </c>
      <c r="BL2572" s="54">
        <f t="shared" si="554"/>
        <v>0</v>
      </c>
      <c r="BM2572" s="54">
        <f t="shared" si="555"/>
        <v>0</v>
      </c>
      <c r="BN2572" s="54" t="str">
        <f t="shared" si="556"/>
        <v>ne</v>
      </c>
      <c r="BO2572" s="54" t="str">
        <f t="shared" si="557"/>
        <v>ne</v>
      </c>
      <c r="BP2572" s="54" t="str">
        <f t="shared" si="557"/>
        <v>ne</v>
      </c>
      <c r="BQ2572" s="54" t="str">
        <f t="shared" si="558"/>
        <v>ne</v>
      </c>
      <c r="BR2572" s="54" t="str">
        <f t="shared" si="559"/>
        <v>ne</v>
      </c>
      <c r="BS2572" s="54" t="str">
        <f t="shared" si="550"/>
        <v>ne</v>
      </c>
    </row>
    <row r="2573" spans="2:71" x14ac:dyDescent="0.25">
      <c r="B2573" s="54" t="e">
        <f>VLOOKUP(E2573,'VPS1'!$J$10:$J$29,1,FALSE)</f>
        <v>#N/A</v>
      </c>
      <c r="C2573" s="131" t="str">
        <f t="shared" si="551"/>
        <v/>
      </c>
      <c r="D2573" s="132"/>
      <c r="E2573" s="132"/>
      <c r="F2573" s="55"/>
      <c r="G2573" s="132"/>
      <c r="H2573" s="132"/>
      <c r="I2573" s="132"/>
      <c r="J2573" s="132"/>
      <c r="K2573" s="132"/>
      <c r="L2573" s="133"/>
      <c r="M2573" s="134"/>
      <c r="N2573" s="132"/>
      <c r="O2573" s="132"/>
      <c r="P2573" s="134" t="str">
        <f t="shared" si="552"/>
        <v>nepildyti</v>
      </c>
      <c r="Q2573" s="135" t="str">
        <f t="shared" si="552"/>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53"/>
        <v>0</v>
      </c>
      <c r="BI2573" s="54">
        <f t="shared" si="548"/>
        <v>0</v>
      </c>
      <c r="BJ2573" s="54">
        <f t="shared" si="561"/>
        <v>0</v>
      </c>
      <c r="BK2573" s="54">
        <f t="shared" si="549"/>
        <v>0</v>
      </c>
      <c r="BL2573" s="54">
        <f t="shared" si="554"/>
        <v>0</v>
      </c>
      <c r="BM2573" s="54">
        <f t="shared" si="555"/>
        <v>0</v>
      </c>
      <c r="BN2573" s="54" t="str">
        <f t="shared" si="556"/>
        <v>ne</v>
      </c>
      <c r="BO2573" s="54" t="str">
        <f t="shared" si="557"/>
        <v>ne</v>
      </c>
      <c r="BP2573" s="54" t="str">
        <f t="shared" si="557"/>
        <v>ne</v>
      </c>
      <c r="BQ2573" s="54" t="str">
        <f t="shared" si="558"/>
        <v>ne</v>
      </c>
      <c r="BR2573" s="54" t="str">
        <f t="shared" si="559"/>
        <v>ne</v>
      </c>
      <c r="BS2573" s="54" t="str">
        <f t="shared" si="550"/>
        <v>ne</v>
      </c>
    </row>
    <row r="2574" spans="2:71" x14ac:dyDescent="0.25">
      <c r="B2574" s="54" t="e">
        <f>VLOOKUP(E2574,'VPS1'!$J$10:$J$29,1,FALSE)</f>
        <v>#N/A</v>
      </c>
      <c r="C2574" s="131" t="str">
        <f t="shared" si="551"/>
        <v/>
      </c>
      <c r="D2574" s="132"/>
      <c r="E2574" s="132"/>
      <c r="F2574" s="55"/>
      <c r="G2574" s="132"/>
      <c r="H2574" s="132"/>
      <c r="I2574" s="132"/>
      <c r="J2574" s="132"/>
      <c r="K2574" s="132"/>
      <c r="L2574" s="133"/>
      <c r="M2574" s="134"/>
      <c r="N2574" s="132"/>
      <c r="O2574" s="132"/>
      <c r="P2574" s="134" t="str">
        <f t="shared" si="552"/>
        <v>nepildyti</v>
      </c>
      <c r="Q2574" s="135" t="str">
        <f t="shared" si="552"/>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53"/>
        <v>0</v>
      </c>
      <c r="BI2574" s="54">
        <f t="shared" ref="BI2574:BI2637" si="562">IF($AH2574&gt;0,YEAR($AH2574),)</f>
        <v>0</v>
      </c>
      <c r="BJ2574" s="54">
        <f t="shared" si="561"/>
        <v>0</v>
      </c>
      <c r="BK2574" s="54">
        <f t="shared" ref="BK2574:BK2637" si="563">IF($AJ2574&gt;0,YEAR($AJ2574),)</f>
        <v>0</v>
      </c>
      <c r="BL2574" s="54">
        <f t="shared" si="554"/>
        <v>0</v>
      </c>
      <c r="BM2574" s="54">
        <f t="shared" si="555"/>
        <v>0</v>
      </c>
      <c r="BN2574" s="54" t="str">
        <f t="shared" si="556"/>
        <v>ne</v>
      </c>
      <c r="BO2574" s="54" t="str">
        <f t="shared" si="557"/>
        <v>ne</v>
      </c>
      <c r="BP2574" s="54" t="str">
        <f t="shared" si="557"/>
        <v>ne</v>
      </c>
      <c r="BQ2574" s="54" t="str">
        <f t="shared" si="558"/>
        <v>ne</v>
      </c>
      <c r="BR2574" s="54" t="str">
        <f t="shared" si="559"/>
        <v>ne</v>
      </c>
      <c r="BS2574" s="54" t="str">
        <f t="shared" ref="BS2574:BS2637" si="564">IF(BK2574&gt;0,"taip","ne")</f>
        <v>ne</v>
      </c>
    </row>
    <row r="2575" spans="2:71" x14ac:dyDescent="0.25">
      <c r="B2575" s="54" t="e">
        <f>VLOOKUP(E2575,'VPS1'!$J$10:$J$29,1,FALSE)</f>
        <v>#N/A</v>
      </c>
      <c r="C2575" s="131" t="str">
        <f t="shared" ref="C2575:C2638" si="565">LEFT(E2575,4)</f>
        <v/>
      </c>
      <c r="D2575" s="132"/>
      <c r="E2575" s="132"/>
      <c r="F2575" s="55"/>
      <c r="G2575" s="132"/>
      <c r="H2575" s="132"/>
      <c r="I2575" s="132"/>
      <c r="J2575" s="132"/>
      <c r="K2575" s="132"/>
      <c r="L2575" s="133"/>
      <c r="M2575" s="134"/>
      <c r="N2575" s="132"/>
      <c r="O2575" s="132"/>
      <c r="P2575" s="134" t="str">
        <f t="shared" ref="P2575:Q2638" si="566">IF($N2575="fizinis asmuo","užpildykite","nepildyti")</f>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ref="BH2575:BH2638" si="567">IF($AF2575&gt;0,YEAR($AF2575),)</f>
        <v>0</v>
      </c>
      <c r="BI2575" s="54">
        <f t="shared" si="562"/>
        <v>0</v>
      </c>
      <c r="BJ2575" s="54">
        <f t="shared" si="561"/>
        <v>0</v>
      </c>
      <c r="BK2575" s="54">
        <f t="shared" si="563"/>
        <v>0</v>
      </c>
      <c r="BL2575" s="54">
        <f t="shared" ref="BL2575:BL2638" si="568">IF($AK2575&gt;0,$AK2575,)</f>
        <v>0</v>
      </c>
      <c r="BM2575" s="54">
        <f t="shared" ref="BM2575:BM2638" si="569">IF($AL2575&gt;0,$AL2575,)</f>
        <v>0</v>
      </c>
      <c r="BN2575" s="54" t="str">
        <f t="shared" ref="BN2575:BN2638" si="570">IF(BH2575&gt;0,"taip","ne")</f>
        <v>ne</v>
      </c>
      <c r="BO2575" s="54" t="str">
        <f t="shared" ref="BO2575:BP2638" si="571">IF(BI2575&gt;0,"taip","ne")</f>
        <v>ne</v>
      </c>
      <c r="BP2575" s="54" t="str">
        <f t="shared" si="571"/>
        <v>ne</v>
      </c>
      <c r="BQ2575" s="54" t="str">
        <f t="shared" ref="BQ2575:BQ2638" si="572">IF(BL2575&gt;0,"taip","ne")</f>
        <v>ne</v>
      </c>
      <c r="BR2575" s="54" t="str">
        <f t="shared" ref="BR2575:BR2638" si="573">IF(BM2575&gt;0,"taip","ne")</f>
        <v>ne</v>
      </c>
      <c r="BS2575" s="54" t="str">
        <f t="shared" si="564"/>
        <v>ne</v>
      </c>
    </row>
    <row r="2576" spans="2:71" x14ac:dyDescent="0.25">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5">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5">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5">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5">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5">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5">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5">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si="560"/>
        <v>0</v>
      </c>
      <c r="BH2583" s="54">
        <f t="shared" si="567"/>
        <v>0</v>
      </c>
      <c r="BI2583" s="54">
        <f t="shared" si="562"/>
        <v>0</v>
      </c>
      <c r="BJ2583" s="54">
        <f t="shared" si="561"/>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5">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60"/>
        <v>0</v>
      </c>
      <c r="BH2584" s="54">
        <f t="shared" si="567"/>
        <v>0</v>
      </c>
      <c r="BI2584" s="54">
        <f t="shared" si="562"/>
        <v>0</v>
      </c>
      <c r="BJ2584" s="54">
        <f t="shared" si="561"/>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5">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60"/>
        <v>0</v>
      </c>
      <c r="BH2585" s="54">
        <f t="shared" si="567"/>
        <v>0</v>
      </c>
      <c r="BI2585" s="54">
        <f t="shared" si="562"/>
        <v>0</v>
      </c>
      <c r="BJ2585" s="54">
        <f t="shared" si="561"/>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5">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ref="BG2586:BG2649" si="574">IF($F2586&gt;0,YEAR($F2586),)</f>
        <v>0</v>
      </c>
      <c r="BH2586" s="54">
        <f t="shared" si="567"/>
        <v>0</v>
      </c>
      <c r="BI2586" s="54">
        <f t="shared" si="562"/>
        <v>0</v>
      </c>
      <c r="BJ2586" s="54">
        <f t="shared" ref="BJ2586:BJ2649" si="575">IF($AI2586&gt;0,YEAR($AI2586),)</f>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5">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5">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5">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5">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5">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5">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5">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5">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5">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5">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5">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5">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5">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5">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5">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5">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5">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5">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5">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5">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5">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5">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5">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5">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5">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5">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5">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5">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5">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5">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5">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5">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5">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5">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5">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5">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5">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5">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5">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5">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5">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5">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5">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5">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5">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5">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5">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5">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5">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si="562"/>
        <v>0</v>
      </c>
      <c r="BJ2635" s="54">
        <f t="shared" si="575"/>
        <v>0</v>
      </c>
      <c r="BK2635" s="54">
        <f t="shared" si="563"/>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si="564"/>
        <v>ne</v>
      </c>
    </row>
    <row r="2636" spans="2:71" x14ac:dyDescent="0.25">
      <c r="B2636" s="54" t="e">
        <f>VLOOKUP(E2636,'VPS1'!$J$10:$J$29,1,FALSE)</f>
        <v>#N/A</v>
      </c>
      <c r="C2636" s="131" t="str">
        <f t="shared" si="565"/>
        <v/>
      </c>
      <c r="D2636" s="132"/>
      <c r="E2636" s="132"/>
      <c r="F2636" s="55"/>
      <c r="G2636" s="132"/>
      <c r="H2636" s="132"/>
      <c r="I2636" s="132"/>
      <c r="J2636" s="132"/>
      <c r="K2636" s="132"/>
      <c r="L2636" s="133"/>
      <c r="M2636" s="134"/>
      <c r="N2636" s="132"/>
      <c r="O2636" s="132"/>
      <c r="P2636" s="134" t="str">
        <f t="shared" si="566"/>
        <v>nepildyti</v>
      </c>
      <c r="Q2636" s="135" t="str">
        <f t="shared" si="566"/>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si="567"/>
        <v>0</v>
      </c>
      <c r="BI2636" s="54">
        <f t="shared" si="562"/>
        <v>0</v>
      </c>
      <c r="BJ2636" s="54">
        <f t="shared" si="575"/>
        <v>0</v>
      </c>
      <c r="BK2636" s="54">
        <f t="shared" si="563"/>
        <v>0</v>
      </c>
      <c r="BL2636" s="54">
        <f t="shared" si="568"/>
        <v>0</v>
      </c>
      <c r="BM2636" s="54">
        <f t="shared" si="569"/>
        <v>0</v>
      </c>
      <c r="BN2636" s="54" t="str">
        <f t="shared" si="570"/>
        <v>ne</v>
      </c>
      <c r="BO2636" s="54" t="str">
        <f t="shared" si="571"/>
        <v>ne</v>
      </c>
      <c r="BP2636" s="54" t="str">
        <f t="shared" si="571"/>
        <v>ne</v>
      </c>
      <c r="BQ2636" s="54" t="str">
        <f t="shared" si="572"/>
        <v>ne</v>
      </c>
      <c r="BR2636" s="54" t="str">
        <f t="shared" si="573"/>
        <v>ne</v>
      </c>
      <c r="BS2636" s="54" t="str">
        <f t="shared" si="564"/>
        <v>ne</v>
      </c>
    </row>
    <row r="2637" spans="2:71" x14ac:dyDescent="0.25">
      <c r="B2637" s="54" t="e">
        <f>VLOOKUP(E2637,'VPS1'!$J$10:$J$29,1,FALSE)</f>
        <v>#N/A</v>
      </c>
      <c r="C2637" s="131" t="str">
        <f t="shared" si="565"/>
        <v/>
      </c>
      <c r="D2637" s="132"/>
      <c r="E2637" s="132"/>
      <c r="F2637" s="55"/>
      <c r="G2637" s="132"/>
      <c r="H2637" s="132"/>
      <c r="I2637" s="132"/>
      <c r="J2637" s="132"/>
      <c r="K2637" s="132"/>
      <c r="L2637" s="133"/>
      <c r="M2637" s="134"/>
      <c r="N2637" s="132"/>
      <c r="O2637" s="132"/>
      <c r="P2637" s="134" t="str">
        <f t="shared" si="566"/>
        <v>nepildyti</v>
      </c>
      <c r="Q2637" s="135" t="str">
        <f t="shared" si="566"/>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67"/>
        <v>0</v>
      </c>
      <c r="BI2637" s="54">
        <f t="shared" si="562"/>
        <v>0</v>
      </c>
      <c r="BJ2637" s="54">
        <f t="shared" si="575"/>
        <v>0</v>
      </c>
      <c r="BK2637" s="54">
        <f t="shared" si="563"/>
        <v>0</v>
      </c>
      <c r="BL2637" s="54">
        <f t="shared" si="568"/>
        <v>0</v>
      </c>
      <c r="BM2637" s="54">
        <f t="shared" si="569"/>
        <v>0</v>
      </c>
      <c r="BN2637" s="54" t="str">
        <f t="shared" si="570"/>
        <v>ne</v>
      </c>
      <c r="BO2637" s="54" t="str">
        <f t="shared" si="571"/>
        <v>ne</v>
      </c>
      <c r="BP2637" s="54" t="str">
        <f t="shared" si="571"/>
        <v>ne</v>
      </c>
      <c r="BQ2637" s="54" t="str">
        <f t="shared" si="572"/>
        <v>ne</v>
      </c>
      <c r="BR2637" s="54" t="str">
        <f t="shared" si="573"/>
        <v>ne</v>
      </c>
      <c r="BS2637" s="54" t="str">
        <f t="shared" si="564"/>
        <v>ne</v>
      </c>
    </row>
    <row r="2638" spans="2:71" x14ac:dyDescent="0.25">
      <c r="B2638" s="54" t="e">
        <f>VLOOKUP(E2638,'VPS1'!$J$10:$J$29,1,FALSE)</f>
        <v>#N/A</v>
      </c>
      <c r="C2638" s="131" t="str">
        <f t="shared" si="565"/>
        <v/>
      </c>
      <c r="D2638" s="132"/>
      <c r="E2638" s="132"/>
      <c r="F2638" s="55"/>
      <c r="G2638" s="132"/>
      <c r="H2638" s="132"/>
      <c r="I2638" s="132"/>
      <c r="J2638" s="132"/>
      <c r="K2638" s="132"/>
      <c r="L2638" s="133"/>
      <c r="M2638" s="134"/>
      <c r="N2638" s="132"/>
      <c r="O2638" s="132"/>
      <c r="P2638" s="134" t="str">
        <f t="shared" si="566"/>
        <v>nepildyti</v>
      </c>
      <c r="Q2638" s="135" t="str">
        <f t="shared" si="566"/>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67"/>
        <v>0</v>
      </c>
      <c r="BI2638" s="54">
        <f t="shared" ref="BI2638:BI2701" si="576">IF($AH2638&gt;0,YEAR($AH2638),)</f>
        <v>0</v>
      </c>
      <c r="BJ2638" s="54">
        <f t="shared" si="575"/>
        <v>0</v>
      </c>
      <c r="BK2638" s="54">
        <f t="shared" ref="BK2638:BK2701" si="577">IF($AJ2638&gt;0,YEAR($AJ2638),)</f>
        <v>0</v>
      </c>
      <c r="BL2638" s="54">
        <f t="shared" si="568"/>
        <v>0</v>
      </c>
      <c r="BM2638" s="54">
        <f t="shared" si="569"/>
        <v>0</v>
      </c>
      <c r="BN2638" s="54" t="str">
        <f t="shared" si="570"/>
        <v>ne</v>
      </c>
      <c r="BO2638" s="54" t="str">
        <f t="shared" si="571"/>
        <v>ne</v>
      </c>
      <c r="BP2638" s="54" t="str">
        <f t="shared" si="571"/>
        <v>ne</v>
      </c>
      <c r="BQ2638" s="54" t="str">
        <f t="shared" si="572"/>
        <v>ne</v>
      </c>
      <c r="BR2638" s="54" t="str">
        <f t="shared" si="573"/>
        <v>ne</v>
      </c>
      <c r="BS2638" s="54" t="str">
        <f t="shared" ref="BS2638:BS2701" si="578">IF(BK2638&gt;0,"taip","ne")</f>
        <v>ne</v>
      </c>
    </row>
    <row r="2639" spans="2:71" x14ac:dyDescent="0.25">
      <c r="B2639" s="54" t="e">
        <f>VLOOKUP(E2639,'VPS1'!$J$10:$J$29,1,FALSE)</f>
        <v>#N/A</v>
      </c>
      <c r="C2639" s="131" t="str">
        <f t="shared" ref="C2639:C2702" si="579">LEFT(E2639,4)</f>
        <v/>
      </c>
      <c r="D2639" s="132"/>
      <c r="E2639" s="132"/>
      <c r="F2639" s="55"/>
      <c r="G2639" s="132"/>
      <c r="H2639" s="132"/>
      <c r="I2639" s="132"/>
      <c r="J2639" s="132"/>
      <c r="K2639" s="132"/>
      <c r="L2639" s="133"/>
      <c r="M2639" s="134"/>
      <c r="N2639" s="132"/>
      <c r="O2639" s="132"/>
      <c r="P2639" s="134" t="str">
        <f t="shared" ref="P2639:Q2702" si="580">IF($N2639="fizinis asmuo","užpildykite","nepildyti")</f>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ref="BH2639:BH2702" si="581">IF($AF2639&gt;0,YEAR($AF2639),)</f>
        <v>0</v>
      </c>
      <c r="BI2639" s="54">
        <f t="shared" si="576"/>
        <v>0</v>
      </c>
      <c r="BJ2639" s="54">
        <f t="shared" si="575"/>
        <v>0</v>
      </c>
      <c r="BK2639" s="54">
        <f t="shared" si="577"/>
        <v>0</v>
      </c>
      <c r="BL2639" s="54">
        <f t="shared" ref="BL2639:BL2702" si="582">IF($AK2639&gt;0,$AK2639,)</f>
        <v>0</v>
      </c>
      <c r="BM2639" s="54">
        <f t="shared" ref="BM2639:BM2702" si="583">IF($AL2639&gt;0,$AL2639,)</f>
        <v>0</v>
      </c>
      <c r="BN2639" s="54" t="str">
        <f t="shared" ref="BN2639:BN2702" si="584">IF(BH2639&gt;0,"taip","ne")</f>
        <v>ne</v>
      </c>
      <c r="BO2639" s="54" t="str">
        <f t="shared" ref="BO2639:BP2702" si="585">IF(BI2639&gt;0,"taip","ne")</f>
        <v>ne</v>
      </c>
      <c r="BP2639" s="54" t="str">
        <f t="shared" si="585"/>
        <v>ne</v>
      </c>
      <c r="BQ2639" s="54" t="str">
        <f t="shared" ref="BQ2639:BQ2702" si="586">IF(BL2639&gt;0,"taip","ne")</f>
        <v>ne</v>
      </c>
      <c r="BR2639" s="54" t="str">
        <f t="shared" ref="BR2639:BR2702" si="587">IF(BM2639&gt;0,"taip","ne")</f>
        <v>ne</v>
      </c>
      <c r="BS2639" s="54" t="str">
        <f t="shared" si="578"/>
        <v>ne</v>
      </c>
    </row>
    <row r="2640" spans="2:71" x14ac:dyDescent="0.25">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5">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5">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5">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5">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5">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5">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5">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si="574"/>
        <v>0</v>
      </c>
      <c r="BH2647" s="54">
        <f t="shared" si="581"/>
        <v>0</v>
      </c>
      <c r="BI2647" s="54">
        <f t="shared" si="576"/>
        <v>0</v>
      </c>
      <c r="BJ2647" s="54">
        <f t="shared" si="575"/>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5">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74"/>
        <v>0</v>
      </c>
      <c r="BH2648" s="54">
        <f t="shared" si="581"/>
        <v>0</v>
      </c>
      <c r="BI2648" s="54">
        <f t="shared" si="576"/>
        <v>0</v>
      </c>
      <c r="BJ2648" s="54">
        <f t="shared" si="575"/>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5">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74"/>
        <v>0</v>
      </c>
      <c r="BH2649" s="54">
        <f t="shared" si="581"/>
        <v>0</v>
      </c>
      <c r="BI2649" s="54">
        <f t="shared" si="576"/>
        <v>0</v>
      </c>
      <c r="BJ2649" s="54">
        <f t="shared" si="575"/>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5">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ref="BG2650:BG2713" si="588">IF($F2650&gt;0,YEAR($F2650),)</f>
        <v>0</v>
      </c>
      <c r="BH2650" s="54">
        <f t="shared" si="581"/>
        <v>0</v>
      </c>
      <c r="BI2650" s="54">
        <f t="shared" si="576"/>
        <v>0</v>
      </c>
      <c r="BJ2650" s="54">
        <f t="shared" ref="BJ2650:BJ2713" si="589">IF($AI2650&gt;0,YEAR($AI2650),)</f>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5">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5">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5">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5">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5">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5">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5">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5">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5">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5">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5">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5">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5">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5">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5">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5">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5">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5">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5">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5">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5">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5">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5">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5">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5">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5">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5">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5">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5">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5">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5">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5">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5">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5">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5">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5">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5">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5">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5">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5">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5">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5">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5">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5">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5">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5">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5">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5">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5">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si="576"/>
        <v>0</v>
      </c>
      <c r="BJ2699" s="54">
        <f t="shared" si="589"/>
        <v>0</v>
      </c>
      <c r="BK2699" s="54">
        <f t="shared" si="577"/>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si="578"/>
        <v>ne</v>
      </c>
    </row>
    <row r="2700" spans="2:71" x14ac:dyDescent="0.25">
      <c r="B2700" s="54" t="e">
        <f>VLOOKUP(E2700,'VPS1'!$J$10:$J$29,1,FALSE)</f>
        <v>#N/A</v>
      </c>
      <c r="C2700" s="131" t="str">
        <f t="shared" si="579"/>
        <v/>
      </c>
      <c r="D2700" s="132"/>
      <c r="E2700" s="132"/>
      <c r="F2700" s="55"/>
      <c r="G2700" s="132"/>
      <c r="H2700" s="132"/>
      <c r="I2700" s="132"/>
      <c r="J2700" s="132"/>
      <c r="K2700" s="132"/>
      <c r="L2700" s="133"/>
      <c r="M2700" s="134"/>
      <c r="N2700" s="132"/>
      <c r="O2700" s="132"/>
      <c r="P2700" s="134" t="str">
        <f t="shared" si="580"/>
        <v>nepildyti</v>
      </c>
      <c r="Q2700" s="135" t="str">
        <f t="shared" si="580"/>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si="581"/>
        <v>0</v>
      </c>
      <c r="BI2700" s="54">
        <f t="shared" si="576"/>
        <v>0</v>
      </c>
      <c r="BJ2700" s="54">
        <f t="shared" si="589"/>
        <v>0</v>
      </c>
      <c r="BK2700" s="54">
        <f t="shared" si="577"/>
        <v>0</v>
      </c>
      <c r="BL2700" s="54">
        <f t="shared" si="582"/>
        <v>0</v>
      </c>
      <c r="BM2700" s="54">
        <f t="shared" si="583"/>
        <v>0</v>
      </c>
      <c r="BN2700" s="54" t="str">
        <f t="shared" si="584"/>
        <v>ne</v>
      </c>
      <c r="BO2700" s="54" t="str">
        <f t="shared" si="585"/>
        <v>ne</v>
      </c>
      <c r="BP2700" s="54" t="str">
        <f t="shared" si="585"/>
        <v>ne</v>
      </c>
      <c r="BQ2700" s="54" t="str">
        <f t="shared" si="586"/>
        <v>ne</v>
      </c>
      <c r="BR2700" s="54" t="str">
        <f t="shared" si="587"/>
        <v>ne</v>
      </c>
      <c r="BS2700" s="54" t="str">
        <f t="shared" si="578"/>
        <v>ne</v>
      </c>
    </row>
    <row r="2701" spans="2:71" x14ac:dyDescent="0.25">
      <c r="B2701" s="54" t="e">
        <f>VLOOKUP(E2701,'VPS1'!$J$10:$J$29,1,FALSE)</f>
        <v>#N/A</v>
      </c>
      <c r="C2701" s="131" t="str">
        <f t="shared" si="579"/>
        <v/>
      </c>
      <c r="D2701" s="132"/>
      <c r="E2701" s="132"/>
      <c r="F2701" s="55"/>
      <c r="G2701" s="132"/>
      <c r="H2701" s="132"/>
      <c r="I2701" s="132"/>
      <c r="J2701" s="132"/>
      <c r="K2701" s="132"/>
      <c r="L2701" s="133"/>
      <c r="M2701" s="134"/>
      <c r="N2701" s="132"/>
      <c r="O2701" s="132"/>
      <c r="P2701" s="134" t="str">
        <f t="shared" si="580"/>
        <v>nepildyti</v>
      </c>
      <c r="Q2701" s="135" t="str">
        <f t="shared" si="580"/>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81"/>
        <v>0</v>
      </c>
      <c r="BI2701" s="54">
        <f t="shared" si="576"/>
        <v>0</v>
      </c>
      <c r="BJ2701" s="54">
        <f t="shared" si="589"/>
        <v>0</v>
      </c>
      <c r="BK2701" s="54">
        <f t="shared" si="577"/>
        <v>0</v>
      </c>
      <c r="BL2701" s="54">
        <f t="shared" si="582"/>
        <v>0</v>
      </c>
      <c r="BM2701" s="54">
        <f t="shared" si="583"/>
        <v>0</v>
      </c>
      <c r="BN2701" s="54" t="str">
        <f t="shared" si="584"/>
        <v>ne</v>
      </c>
      <c r="BO2701" s="54" t="str">
        <f t="shared" si="585"/>
        <v>ne</v>
      </c>
      <c r="BP2701" s="54" t="str">
        <f t="shared" si="585"/>
        <v>ne</v>
      </c>
      <c r="BQ2701" s="54" t="str">
        <f t="shared" si="586"/>
        <v>ne</v>
      </c>
      <c r="BR2701" s="54" t="str">
        <f t="shared" si="587"/>
        <v>ne</v>
      </c>
      <c r="BS2701" s="54" t="str">
        <f t="shared" si="578"/>
        <v>ne</v>
      </c>
    </row>
    <row r="2702" spans="2:71" x14ac:dyDescent="0.25">
      <c r="B2702" s="54" t="e">
        <f>VLOOKUP(E2702,'VPS1'!$J$10:$J$29,1,FALSE)</f>
        <v>#N/A</v>
      </c>
      <c r="C2702" s="131" t="str">
        <f t="shared" si="579"/>
        <v/>
      </c>
      <c r="D2702" s="132"/>
      <c r="E2702" s="132"/>
      <c r="F2702" s="55"/>
      <c r="G2702" s="132"/>
      <c r="H2702" s="132"/>
      <c r="I2702" s="132"/>
      <c r="J2702" s="132"/>
      <c r="K2702" s="132"/>
      <c r="L2702" s="133"/>
      <c r="M2702" s="134"/>
      <c r="N2702" s="132"/>
      <c r="O2702" s="132"/>
      <c r="P2702" s="134" t="str">
        <f t="shared" si="580"/>
        <v>nepildyti</v>
      </c>
      <c r="Q2702" s="135" t="str">
        <f t="shared" si="580"/>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81"/>
        <v>0</v>
      </c>
      <c r="BI2702" s="54">
        <f t="shared" ref="BI2702:BI2765" si="590">IF($AH2702&gt;0,YEAR($AH2702),)</f>
        <v>0</v>
      </c>
      <c r="BJ2702" s="54">
        <f t="shared" si="589"/>
        <v>0</v>
      </c>
      <c r="BK2702" s="54">
        <f t="shared" ref="BK2702:BK2765" si="591">IF($AJ2702&gt;0,YEAR($AJ2702),)</f>
        <v>0</v>
      </c>
      <c r="BL2702" s="54">
        <f t="shared" si="582"/>
        <v>0</v>
      </c>
      <c r="BM2702" s="54">
        <f t="shared" si="583"/>
        <v>0</v>
      </c>
      <c r="BN2702" s="54" t="str">
        <f t="shared" si="584"/>
        <v>ne</v>
      </c>
      <c r="BO2702" s="54" t="str">
        <f t="shared" si="585"/>
        <v>ne</v>
      </c>
      <c r="BP2702" s="54" t="str">
        <f t="shared" si="585"/>
        <v>ne</v>
      </c>
      <c r="BQ2702" s="54" t="str">
        <f t="shared" si="586"/>
        <v>ne</v>
      </c>
      <c r="BR2702" s="54" t="str">
        <f t="shared" si="587"/>
        <v>ne</v>
      </c>
      <c r="BS2702" s="54" t="str">
        <f t="shared" ref="BS2702:BS2765" si="592">IF(BK2702&gt;0,"taip","ne")</f>
        <v>ne</v>
      </c>
    </row>
    <row r="2703" spans="2:71" x14ac:dyDescent="0.25">
      <c r="B2703" s="54" t="e">
        <f>VLOOKUP(E2703,'VPS1'!$J$10:$J$29,1,FALSE)</f>
        <v>#N/A</v>
      </c>
      <c r="C2703" s="131" t="str">
        <f t="shared" ref="C2703:C2766" si="593">LEFT(E2703,4)</f>
        <v/>
      </c>
      <c r="D2703" s="132"/>
      <c r="E2703" s="132"/>
      <c r="F2703" s="55"/>
      <c r="G2703" s="132"/>
      <c r="H2703" s="132"/>
      <c r="I2703" s="132"/>
      <c r="J2703" s="132"/>
      <c r="K2703" s="132"/>
      <c r="L2703" s="133"/>
      <c r="M2703" s="134"/>
      <c r="N2703" s="132"/>
      <c r="O2703" s="132"/>
      <c r="P2703" s="134" t="str">
        <f t="shared" ref="P2703:Q2766" si="594">IF($N2703="fizinis asmuo","užpildykite","nepildyti")</f>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ref="BH2703:BH2766" si="595">IF($AF2703&gt;0,YEAR($AF2703),)</f>
        <v>0</v>
      </c>
      <c r="BI2703" s="54">
        <f t="shared" si="590"/>
        <v>0</v>
      </c>
      <c r="BJ2703" s="54">
        <f t="shared" si="589"/>
        <v>0</v>
      </c>
      <c r="BK2703" s="54">
        <f t="shared" si="591"/>
        <v>0</v>
      </c>
      <c r="BL2703" s="54">
        <f t="shared" ref="BL2703:BL2766" si="596">IF($AK2703&gt;0,$AK2703,)</f>
        <v>0</v>
      </c>
      <c r="BM2703" s="54">
        <f t="shared" ref="BM2703:BM2766" si="597">IF($AL2703&gt;0,$AL2703,)</f>
        <v>0</v>
      </c>
      <c r="BN2703" s="54" t="str">
        <f t="shared" ref="BN2703:BN2766" si="598">IF(BH2703&gt;0,"taip","ne")</f>
        <v>ne</v>
      </c>
      <c r="BO2703" s="54" t="str">
        <f t="shared" ref="BO2703:BP2766" si="599">IF(BI2703&gt;0,"taip","ne")</f>
        <v>ne</v>
      </c>
      <c r="BP2703" s="54" t="str">
        <f t="shared" si="599"/>
        <v>ne</v>
      </c>
      <c r="BQ2703" s="54" t="str">
        <f t="shared" ref="BQ2703:BQ2766" si="600">IF(BL2703&gt;0,"taip","ne")</f>
        <v>ne</v>
      </c>
      <c r="BR2703" s="54" t="str">
        <f t="shared" ref="BR2703:BR2766" si="601">IF(BM2703&gt;0,"taip","ne")</f>
        <v>ne</v>
      </c>
      <c r="BS2703" s="54" t="str">
        <f t="shared" si="592"/>
        <v>ne</v>
      </c>
    </row>
    <row r="2704" spans="2:71" x14ac:dyDescent="0.25">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5">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5">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5">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5">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5">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5">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5">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si="588"/>
        <v>0</v>
      </c>
      <c r="BH2711" s="54">
        <f t="shared" si="595"/>
        <v>0</v>
      </c>
      <c r="BI2711" s="54">
        <f t="shared" si="590"/>
        <v>0</v>
      </c>
      <c r="BJ2711" s="54">
        <f t="shared" si="589"/>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5">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588"/>
        <v>0</v>
      </c>
      <c r="BH2712" s="54">
        <f t="shared" si="595"/>
        <v>0</v>
      </c>
      <c r="BI2712" s="54">
        <f t="shared" si="590"/>
        <v>0</v>
      </c>
      <c r="BJ2712" s="54">
        <f t="shared" si="589"/>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5">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588"/>
        <v>0</v>
      </c>
      <c r="BH2713" s="54">
        <f t="shared" si="595"/>
        <v>0</v>
      </c>
      <c r="BI2713" s="54">
        <f t="shared" si="590"/>
        <v>0</v>
      </c>
      <c r="BJ2713" s="54">
        <f t="shared" si="589"/>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5">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ref="BG2714:BG2777" si="602">IF($F2714&gt;0,YEAR($F2714),)</f>
        <v>0</v>
      </c>
      <c r="BH2714" s="54">
        <f t="shared" si="595"/>
        <v>0</v>
      </c>
      <c r="BI2714" s="54">
        <f t="shared" si="590"/>
        <v>0</v>
      </c>
      <c r="BJ2714" s="54">
        <f t="shared" ref="BJ2714:BJ2777" si="603">IF($AI2714&gt;0,YEAR($AI2714),)</f>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5">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5">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5">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5">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5">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5">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5">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5">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5">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5">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5">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5">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5">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5">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5">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5">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5">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5">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5">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5">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5">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5">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5">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5">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5">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5">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5">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5">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5">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5">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5">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5">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5">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5">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5">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5">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5">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5">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5">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5">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5">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5">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5">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5">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5">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5">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5">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5">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5">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si="590"/>
        <v>0</v>
      </c>
      <c r="BJ2763" s="54">
        <f t="shared" si="603"/>
        <v>0</v>
      </c>
      <c r="BK2763" s="54">
        <f t="shared" si="591"/>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si="592"/>
        <v>ne</v>
      </c>
    </row>
    <row r="2764" spans="2:71" x14ac:dyDescent="0.25">
      <c r="B2764" s="54" t="e">
        <f>VLOOKUP(E2764,'VPS1'!$J$10:$J$29,1,FALSE)</f>
        <v>#N/A</v>
      </c>
      <c r="C2764" s="131" t="str">
        <f t="shared" si="593"/>
        <v/>
      </c>
      <c r="D2764" s="132"/>
      <c r="E2764" s="132"/>
      <c r="F2764" s="55"/>
      <c r="G2764" s="132"/>
      <c r="H2764" s="132"/>
      <c r="I2764" s="132"/>
      <c r="J2764" s="132"/>
      <c r="K2764" s="132"/>
      <c r="L2764" s="133"/>
      <c r="M2764" s="134"/>
      <c r="N2764" s="132"/>
      <c r="O2764" s="132"/>
      <c r="P2764" s="134" t="str">
        <f t="shared" si="594"/>
        <v>nepildyti</v>
      </c>
      <c r="Q2764" s="135" t="str">
        <f t="shared" si="594"/>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si="595"/>
        <v>0</v>
      </c>
      <c r="BI2764" s="54">
        <f t="shared" si="590"/>
        <v>0</v>
      </c>
      <c r="BJ2764" s="54">
        <f t="shared" si="603"/>
        <v>0</v>
      </c>
      <c r="BK2764" s="54">
        <f t="shared" si="591"/>
        <v>0</v>
      </c>
      <c r="BL2764" s="54">
        <f t="shared" si="596"/>
        <v>0</v>
      </c>
      <c r="BM2764" s="54">
        <f t="shared" si="597"/>
        <v>0</v>
      </c>
      <c r="BN2764" s="54" t="str">
        <f t="shared" si="598"/>
        <v>ne</v>
      </c>
      <c r="BO2764" s="54" t="str">
        <f t="shared" si="599"/>
        <v>ne</v>
      </c>
      <c r="BP2764" s="54" t="str">
        <f t="shared" si="599"/>
        <v>ne</v>
      </c>
      <c r="BQ2764" s="54" t="str">
        <f t="shared" si="600"/>
        <v>ne</v>
      </c>
      <c r="BR2764" s="54" t="str">
        <f t="shared" si="601"/>
        <v>ne</v>
      </c>
      <c r="BS2764" s="54" t="str">
        <f t="shared" si="592"/>
        <v>ne</v>
      </c>
    </row>
    <row r="2765" spans="2:71" x14ac:dyDescent="0.25">
      <c r="B2765" s="54" t="e">
        <f>VLOOKUP(E2765,'VPS1'!$J$10:$J$29,1,FALSE)</f>
        <v>#N/A</v>
      </c>
      <c r="C2765" s="131" t="str">
        <f t="shared" si="593"/>
        <v/>
      </c>
      <c r="D2765" s="132"/>
      <c r="E2765" s="132"/>
      <c r="F2765" s="55"/>
      <c r="G2765" s="132"/>
      <c r="H2765" s="132"/>
      <c r="I2765" s="132"/>
      <c r="J2765" s="132"/>
      <c r="K2765" s="132"/>
      <c r="L2765" s="133"/>
      <c r="M2765" s="134"/>
      <c r="N2765" s="132"/>
      <c r="O2765" s="132"/>
      <c r="P2765" s="134" t="str">
        <f t="shared" si="594"/>
        <v>nepildyti</v>
      </c>
      <c r="Q2765" s="135" t="str">
        <f t="shared" si="594"/>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595"/>
        <v>0</v>
      </c>
      <c r="BI2765" s="54">
        <f t="shared" si="590"/>
        <v>0</v>
      </c>
      <c r="BJ2765" s="54">
        <f t="shared" si="603"/>
        <v>0</v>
      </c>
      <c r="BK2765" s="54">
        <f t="shared" si="591"/>
        <v>0</v>
      </c>
      <c r="BL2765" s="54">
        <f t="shared" si="596"/>
        <v>0</v>
      </c>
      <c r="BM2765" s="54">
        <f t="shared" si="597"/>
        <v>0</v>
      </c>
      <c r="BN2765" s="54" t="str">
        <f t="shared" si="598"/>
        <v>ne</v>
      </c>
      <c r="BO2765" s="54" t="str">
        <f t="shared" si="599"/>
        <v>ne</v>
      </c>
      <c r="BP2765" s="54" t="str">
        <f t="shared" si="599"/>
        <v>ne</v>
      </c>
      <c r="BQ2765" s="54" t="str">
        <f t="shared" si="600"/>
        <v>ne</v>
      </c>
      <c r="BR2765" s="54" t="str">
        <f t="shared" si="601"/>
        <v>ne</v>
      </c>
      <c r="BS2765" s="54" t="str">
        <f t="shared" si="592"/>
        <v>ne</v>
      </c>
    </row>
    <row r="2766" spans="2:71" x14ac:dyDescent="0.25">
      <c r="B2766" s="54" t="e">
        <f>VLOOKUP(E2766,'VPS1'!$J$10:$J$29,1,FALSE)</f>
        <v>#N/A</v>
      </c>
      <c r="C2766" s="131" t="str">
        <f t="shared" si="593"/>
        <v/>
      </c>
      <c r="D2766" s="132"/>
      <c r="E2766" s="132"/>
      <c r="F2766" s="55"/>
      <c r="G2766" s="132"/>
      <c r="H2766" s="132"/>
      <c r="I2766" s="132"/>
      <c r="J2766" s="132"/>
      <c r="K2766" s="132"/>
      <c r="L2766" s="133"/>
      <c r="M2766" s="134"/>
      <c r="N2766" s="132"/>
      <c r="O2766" s="132"/>
      <c r="P2766" s="134" t="str">
        <f t="shared" si="594"/>
        <v>nepildyti</v>
      </c>
      <c r="Q2766" s="135" t="str">
        <f t="shared" si="594"/>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595"/>
        <v>0</v>
      </c>
      <c r="BI2766" s="54">
        <f t="shared" ref="BI2766:BI2829" si="604">IF($AH2766&gt;0,YEAR($AH2766),)</f>
        <v>0</v>
      </c>
      <c r="BJ2766" s="54">
        <f t="shared" si="603"/>
        <v>0</v>
      </c>
      <c r="BK2766" s="54">
        <f t="shared" ref="BK2766:BK2829" si="605">IF($AJ2766&gt;0,YEAR($AJ2766),)</f>
        <v>0</v>
      </c>
      <c r="BL2766" s="54">
        <f t="shared" si="596"/>
        <v>0</v>
      </c>
      <c r="BM2766" s="54">
        <f t="shared" si="597"/>
        <v>0</v>
      </c>
      <c r="BN2766" s="54" t="str">
        <f t="shared" si="598"/>
        <v>ne</v>
      </c>
      <c r="BO2766" s="54" t="str">
        <f t="shared" si="599"/>
        <v>ne</v>
      </c>
      <c r="BP2766" s="54" t="str">
        <f t="shared" si="599"/>
        <v>ne</v>
      </c>
      <c r="BQ2766" s="54" t="str">
        <f t="shared" si="600"/>
        <v>ne</v>
      </c>
      <c r="BR2766" s="54" t="str">
        <f t="shared" si="601"/>
        <v>ne</v>
      </c>
      <c r="BS2766" s="54" t="str">
        <f t="shared" ref="BS2766:BS2829" si="606">IF(BK2766&gt;0,"taip","ne")</f>
        <v>ne</v>
      </c>
    </row>
    <row r="2767" spans="2:71" x14ac:dyDescent="0.25">
      <c r="B2767" s="54" t="e">
        <f>VLOOKUP(E2767,'VPS1'!$J$10:$J$29,1,FALSE)</f>
        <v>#N/A</v>
      </c>
      <c r="C2767" s="131" t="str">
        <f t="shared" ref="C2767:C2830" si="607">LEFT(E2767,4)</f>
        <v/>
      </c>
      <c r="D2767" s="132"/>
      <c r="E2767" s="132"/>
      <c r="F2767" s="55"/>
      <c r="G2767" s="132"/>
      <c r="H2767" s="132"/>
      <c r="I2767" s="132"/>
      <c r="J2767" s="132"/>
      <c r="K2767" s="132"/>
      <c r="L2767" s="133"/>
      <c r="M2767" s="134"/>
      <c r="N2767" s="132"/>
      <c r="O2767" s="132"/>
      <c r="P2767" s="134" t="str">
        <f t="shared" ref="P2767:Q2830" si="608">IF($N2767="fizinis asmuo","užpildykite","nepildyti")</f>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ref="BH2767:BH2830" si="609">IF($AF2767&gt;0,YEAR($AF2767),)</f>
        <v>0</v>
      </c>
      <c r="BI2767" s="54">
        <f t="shared" si="604"/>
        <v>0</v>
      </c>
      <c r="BJ2767" s="54">
        <f t="shared" si="603"/>
        <v>0</v>
      </c>
      <c r="BK2767" s="54">
        <f t="shared" si="605"/>
        <v>0</v>
      </c>
      <c r="BL2767" s="54">
        <f t="shared" ref="BL2767:BL2830" si="610">IF($AK2767&gt;0,$AK2767,)</f>
        <v>0</v>
      </c>
      <c r="BM2767" s="54">
        <f t="shared" ref="BM2767:BM2830" si="611">IF($AL2767&gt;0,$AL2767,)</f>
        <v>0</v>
      </c>
      <c r="BN2767" s="54" t="str">
        <f t="shared" ref="BN2767:BN2830" si="612">IF(BH2767&gt;0,"taip","ne")</f>
        <v>ne</v>
      </c>
      <c r="BO2767" s="54" t="str">
        <f t="shared" ref="BO2767:BP2830" si="613">IF(BI2767&gt;0,"taip","ne")</f>
        <v>ne</v>
      </c>
      <c r="BP2767" s="54" t="str">
        <f t="shared" si="613"/>
        <v>ne</v>
      </c>
      <c r="BQ2767" s="54" t="str">
        <f t="shared" ref="BQ2767:BQ2830" si="614">IF(BL2767&gt;0,"taip","ne")</f>
        <v>ne</v>
      </c>
      <c r="BR2767" s="54" t="str">
        <f t="shared" ref="BR2767:BR2830" si="615">IF(BM2767&gt;0,"taip","ne")</f>
        <v>ne</v>
      </c>
      <c r="BS2767" s="54" t="str">
        <f t="shared" si="606"/>
        <v>ne</v>
      </c>
    </row>
    <row r="2768" spans="2:71" x14ac:dyDescent="0.25">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5">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5">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5">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5">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5">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5">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5">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si="602"/>
        <v>0</v>
      </c>
      <c r="BH2775" s="54">
        <f t="shared" si="609"/>
        <v>0</v>
      </c>
      <c r="BI2775" s="54">
        <f t="shared" si="604"/>
        <v>0</v>
      </c>
      <c r="BJ2775" s="54">
        <f t="shared" si="603"/>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5">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02"/>
        <v>0</v>
      </c>
      <c r="BH2776" s="54">
        <f t="shared" si="609"/>
        <v>0</v>
      </c>
      <c r="BI2776" s="54">
        <f t="shared" si="604"/>
        <v>0</v>
      </c>
      <c r="BJ2776" s="54">
        <f t="shared" si="603"/>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5">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02"/>
        <v>0</v>
      </c>
      <c r="BH2777" s="54">
        <f t="shared" si="609"/>
        <v>0</v>
      </c>
      <c r="BI2777" s="54">
        <f t="shared" si="604"/>
        <v>0</v>
      </c>
      <c r="BJ2777" s="54">
        <f t="shared" si="603"/>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5">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ref="BG2778:BG2841" si="616">IF($F2778&gt;0,YEAR($F2778),)</f>
        <v>0</v>
      </c>
      <c r="BH2778" s="54">
        <f t="shared" si="609"/>
        <v>0</v>
      </c>
      <c r="BI2778" s="54">
        <f t="shared" si="604"/>
        <v>0</v>
      </c>
      <c r="BJ2778" s="54">
        <f t="shared" ref="BJ2778:BJ2841" si="617">IF($AI2778&gt;0,YEAR($AI2778),)</f>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5">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5">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5">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5">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5">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5">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5">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5">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5">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5">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5">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5">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5">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5">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5">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5">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5">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5">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5">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5">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5">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5">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5">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5">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5">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5">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5">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5">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5">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5">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5">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5">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5">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5">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5">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5">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5">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5">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5">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5">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5">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5">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5">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5">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5">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5">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5">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5">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5">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si="604"/>
        <v>0</v>
      </c>
      <c r="BJ2827" s="54">
        <f t="shared" si="617"/>
        <v>0</v>
      </c>
      <c r="BK2827" s="54">
        <f t="shared" si="605"/>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si="606"/>
        <v>ne</v>
      </c>
    </row>
    <row r="2828" spans="2:71" x14ac:dyDescent="0.25">
      <c r="B2828" s="54" t="e">
        <f>VLOOKUP(E2828,'VPS1'!$J$10:$J$29,1,FALSE)</f>
        <v>#N/A</v>
      </c>
      <c r="C2828" s="131" t="str">
        <f t="shared" si="607"/>
        <v/>
      </c>
      <c r="D2828" s="132"/>
      <c r="E2828" s="132"/>
      <c r="F2828" s="55"/>
      <c r="G2828" s="132"/>
      <c r="H2828" s="132"/>
      <c r="I2828" s="132"/>
      <c r="J2828" s="132"/>
      <c r="K2828" s="132"/>
      <c r="L2828" s="133"/>
      <c r="M2828" s="134"/>
      <c r="N2828" s="132"/>
      <c r="O2828" s="132"/>
      <c r="P2828" s="134" t="str">
        <f t="shared" si="608"/>
        <v>nepildyti</v>
      </c>
      <c r="Q2828" s="135" t="str">
        <f t="shared" si="608"/>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si="609"/>
        <v>0</v>
      </c>
      <c r="BI2828" s="54">
        <f t="shared" si="604"/>
        <v>0</v>
      </c>
      <c r="BJ2828" s="54">
        <f t="shared" si="617"/>
        <v>0</v>
      </c>
      <c r="BK2828" s="54">
        <f t="shared" si="605"/>
        <v>0</v>
      </c>
      <c r="BL2828" s="54">
        <f t="shared" si="610"/>
        <v>0</v>
      </c>
      <c r="BM2828" s="54">
        <f t="shared" si="611"/>
        <v>0</v>
      </c>
      <c r="BN2828" s="54" t="str">
        <f t="shared" si="612"/>
        <v>ne</v>
      </c>
      <c r="BO2828" s="54" t="str">
        <f t="shared" si="613"/>
        <v>ne</v>
      </c>
      <c r="BP2828" s="54" t="str">
        <f t="shared" si="613"/>
        <v>ne</v>
      </c>
      <c r="BQ2828" s="54" t="str">
        <f t="shared" si="614"/>
        <v>ne</v>
      </c>
      <c r="BR2828" s="54" t="str">
        <f t="shared" si="615"/>
        <v>ne</v>
      </c>
      <c r="BS2828" s="54" t="str">
        <f t="shared" si="606"/>
        <v>ne</v>
      </c>
    </row>
    <row r="2829" spans="2:71" x14ac:dyDescent="0.25">
      <c r="B2829" s="54" t="e">
        <f>VLOOKUP(E2829,'VPS1'!$J$10:$J$29,1,FALSE)</f>
        <v>#N/A</v>
      </c>
      <c r="C2829" s="131" t="str">
        <f t="shared" si="607"/>
        <v/>
      </c>
      <c r="D2829" s="132"/>
      <c r="E2829" s="132"/>
      <c r="F2829" s="55"/>
      <c r="G2829" s="132"/>
      <c r="H2829" s="132"/>
      <c r="I2829" s="132"/>
      <c r="J2829" s="132"/>
      <c r="K2829" s="132"/>
      <c r="L2829" s="133"/>
      <c r="M2829" s="134"/>
      <c r="N2829" s="132"/>
      <c r="O2829" s="132"/>
      <c r="P2829" s="134" t="str">
        <f t="shared" si="608"/>
        <v>nepildyti</v>
      </c>
      <c r="Q2829" s="135" t="str">
        <f t="shared" si="608"/>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09"/>
        <v>0</v>
      </c>
      <c r="BI2829" s="54">
        <f t="shared" si="604"/>
        <v>0</v>
      </c>
      <c r="BJ2829" s="54">
        <f t="shared" si="617"/>
        <v>0</v>
      </c>
      <c r="BK2829" s="54">
        <f t="shared" si="605"/>
        <v>0</v>
      </c>
      <c r="BL2829" s="54">
        <f t="shared" si="610"/>
        <v>0</v>
      </c>
      <c r="BM2829" s="54">
        <f t="shared" si="611"/>
        <v>0</v>
      </c>
      <c r="BN2829" s="54" t="str">
        <f t="shared" si="612"/>
        <v>ne</v>
      </c>
      <c r="BO2829" s="54" t="str">
        <f t="shared" si="613"/>
        <v>ne</v>
      </c>
      <c r="BP2829" s="54" t="str">
        <f t="shared" si="613"/>
        <v>ne</v>
      </c>
      <c r="BQ2829" s="54" t="str">
        <f t="shared" si="614"/>
        <v>ne</v>
      </c>
      <c r="BR2829" s="54" t="str">
        <f t="shared" si="615"/>
        <v>ne</v>
      </c>
      <c r="BS2829" s="54" t="str">
        <f t="shared" si="606"/>
        <v>ne</v>
      </c>
    </row>
    <row r="2830" spans="2:71" x14ac:dyDescent="0.25">
      <c r="B2830" s="54" t="e">
        <f>VLOOKUP(E2830,'VPS1'!$J$10:$J$29,1,FALSE)</f>
        <v>#N/A</v>
      </c>
      <c r="C2830" s="131" t="str">
        <f t="shared" si="607"/>
        <v/>
      </c>
      <c r="D2830" s="132"/>
      <c r="E2830" s="132"/>
      <c r="F2830" s="55"/>
      <c r="G2830" s="132"/>
      <c r="H2830" s="132"/>
      <c r="I2830" s="132"/>
      <c r="J2830" s="132"/>
      <c r="K2830" s="132"/>
      <c r="L2830" s="133"/>
      <c r="M2830" s="134"/>
      <c r="N2830" s="132"/>
      <c r="O2830" s="132"/>
      <c r="P2830" s="134" t="str">
        <f t="shared" si="608"/>
        <v>nepildyti</v>
      </c>
      <c r="Q2830" s="135" t="str">
        <f t="shared" si="608"/>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09"/>
        <v>0</v>
      </c>
      <c r="BI2830" s="54">
        <f t="shared" ref="BI2830:BI2893" si="618">IF($AH2830&gt;0,YEAR($AH2830),)</f>
        <v>0</v>
      </c>
      <c r="BJ2830" s="54">
        <f t="shared" si="617"/>
        <v>0</v>
      </c>
      <c r="BK2830" s="54">
        <f t="shared" ref="BK2830:BK2893" si="619">IF($AJ2830&gt;0,YEAR($AJ2830),)</f>
        <v>0</v>
      </c>
      <c r="BL2830" s="54">
        <f t="shared" si="610"/>
        <v>0</v>
      </c>
      <c r="BM2830" s="54">
        <f t="shared" si="611"/>
        <v>0</v>
      </c>
      <c r="BN2830" s="54" t="str">
        <f t="shared" si="612"/>
        <v>ne</v>
      </c>
      <c r="BO2830" s="54" t="str">
        <f t="shared" si="613"/>
        <v>ne</v>
      </c>
      <c r="BP2830" s="54" t="str">
        <f t="shared" si="613"/>
        <v>ne</v>
      </c>
      <c r="BQ2830" s="54" t="str">
        <f t="shared" si="614"/>
        <v>ne</v>
      </c>
      <c r="BR2830" s="54" t="str">
        <f t="shared" si="615"/>
        <v>ne</v>
      </c>
      <c r="BS2830" s="54" t="str">
        <f t="shared" ref="BS2830:BS2893" si="620">IF(BK2830&gt;0,"taip","ne")</f>
        <v>ne</v>
      </c>
    </row>
    <row r="2831" spans="2:71" x14ac:dyDescent="0.25">
      <c r="B2831" s="54" t="e">
        <f>VLOOKUP(E2831,'VPS1'!$J$10:$J$29,1,FALSE)</f>
        <v>#N/A</v>
      </c>
      <c r="C2831" s="131" t="str">
        <f t="shared" ref="C2831:C2894" si="621">LEFT(E2831,4)</f>
        <v/>
      </c>
      <c r="D2831" s="132"/>
      <c r="E2831" s="132"/>
      <c r="F2831" s="55"/>
      <c r="G2831" s="132"/>
      <c r="H2831" s="132"/>
      <c r="I2831" s="132"/>
      <c r="J2831" s="132"/>
      <c r="K2831" s="132"/>
      <c r="L2831" s="133"/>
      <c r="M2831" s="134"/>
      <c r="N2831" s="132"/>
      <c r="O2831" s="132"/>
      <c r="P2831" s="134" t="str">
        <f t="shared" ref="P2831:Q2894" si="622">IF($N2831="fizinis asmuo","užpildykite","nepildyti")</f>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ref="BH2831:BH2894" si="623">IF($AF2831&gt;0,YEAR($AF2831),)</f>
        <v>0</v>
      </c>
      <c r="BI2831" s="54">
        <f t="shared" si="618"/>
        <v>0</v>
      </c>
      <c r="BJ2831" s="54">
        <f t="shared" si="617"/>
        <v>0</v>
      </c>
      <c r="BK2831" s="54">
        <f t="shared" si="619"/>
        <v>0</v>
      </c>
      <c r="BL2831" s="54">
        <f t="shared" ref="BL2831:BL2894" si="624">IF($AK2831&gt;0,$AK2831,)</f>
        <v>0</v>
      </c>
      <c r="BM2831" s="54">
        <f t="shared" ref="BM2831:BM2894" si="625">IF($AL2831&gt;0,$AL2831,)</f>
        <v>0</v>
      </c>
      <c r="BN2831" s="54" t="str">
        <f t="shared" ref="BN2831:BN2894" si="626">IF(BH2831&gt;0,"taip","ne")</f>
        <v>ne</v>
      </c>
      <c r="BO2831" s="54" t="str">
        <f t="shared" ref="BO2831:BP2894" si="627">IF(BI2831&gt;0,"taip","ne")</f>
        <v>ne</v>
      </c>
      <c r="BP2831" s="54" t="str">
        <f t="shared" si="627"/>
        <v>ne</v>
      </c>
      <c r="BQ2831" s="54" t="str">
        <f t="shared" ref="BQ2831:BQ2894" si="628">IF(BL2831&gt;0,"taip","ne")</f>
        <v>ne</v>
      </c>
      <c r="BR2831" s="54" t="str">
        <f t="shared" ref="BR2831:BR2894" si="629">IF(BM2831&gt;0,"taip","ne")</f>
        <v>ne</v>
      </c>
      <c r="BS2831" s="54" t="str">
        <f t="shared" si="620"/>
        <v>ne</v>
      </c>
    </row>
    <row r="2832" spans="2:71" x14ac:dyDescent="0.25">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5">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5">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5">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5">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5">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5">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5">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si="616"/>
        <v>0</v>
      </c>
      <c r="BH2839" s="54">
        <f t="shared" si="623"/>
        <v>0</v>
      </c>
      <c r="BI2839" s="54">
        <f t="shared" si="618"/>
        <v>0</v>
      </c>
      <c r="BJ2839" s="54">
        <f t="shared" si="617"/>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5">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16"/>
        <v>0</v>
      </c>
      <c r="BH2840" s="54">
        <f t="shared" si="623"/>
        <v>0</v>
      </c>
      <c r="BI2840" s="54">
        <f t="shared" si="618"/>
        <v>0</v>
      </c>
      <c r="BJ2840" s="54">
        <f t="shared" si="617"/>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5">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16"/>
        <v>0</v>
      </c>
      <c r="BH2841" s="54">
        <f t="shared" si="623"/>
        <v>0</v>
      </c>
      <c r="BI2841" s="54">
        <f t="shared" si="618"/>
        <v>0</v>
      </c>
      <c r="BJ2841" s="54">
        <f t="shared" si="617"/>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5">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ref="BG2842:BG2905" si="630">IF($F2842&gt;0,YEAR($F2842),)</f>
        <v>0</v>
      </c>
      <c r="BH2842" s="54">
        <f t="shared" si="623"/>
        <v>0</v>
      </c>
      <c r="BI2842" s="54">
        <f t="shared" si="618"/>
        <v>0</v>
      </c>
      <c r="BJ2842" s="54">
        <f t="shared" ref="BJ2842:BJ2905" si="631">IF($AI2842&gt;0,YEAR($AI2842),)</f>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5">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5">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5">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5">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5">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5">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5">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5">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5">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5">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5">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5">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5">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5">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5">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5">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5">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5">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5">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5">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5">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5">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5">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5">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5">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5">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5">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5">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5">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5">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5">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5">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5">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5">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5">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5">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5">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5">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5">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5">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5">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5">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5">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5">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5">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5">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5">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5">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5">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si="618"/>
        <v>0</v>
      </c>
      <c r="BJ2891" s="54">
        <f t="shared" si="631"/>
        <v>0</v>
      </c>
      <c r="BK2891" s="54">
        <f t="shared" si="619"/>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si="620"/>
        <v>ne</v>
      </c>
    </row>
    <row r="2892" spans="2:71" x14ac:dyDescent="0.25">
      <c r="B2892" s="54" t="e">
        <f>VLOOKUP(E2892,'VPS1'!$J$10:$J$29,1,FALSE)</f>
        <v>#N/A</v>
      </c>
      <c r="C2892" s="131" t="str">
        <f t="shared" si="621"/>
        <v/>
      </c>
      <c r="D2892" s="132"/>
      <c r="E2892" s="132"/>
      <c r="F2892" s="55"/>
      <c r="G2892" s="132"/>
      <c r="H2892" s="132"/>
      <c r="I2892" s="132"/>
      <c r="J2892" s="132"/>
      <c r="K2892" s="132"/>
      <c r="L2892" s="133"/>
      <c r="M2892" s="134"/>
      <c r="N2892" s="132"/>
      <c r="O2892" s="132"/>
      <c r="P2892" s="134" t="str">
        <f t="shared" si="622"/>
        <v>nepildyti</v>
      </c>
      <c r="Q2892" s="135" t="str">
        <f t="shared" si="622"/>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si="623"/>
        <v>0</v>
      </c>
      <c r="BI2892" s="54">
        <f t="shared" si="618"/>
        <v>0</v>
      </c>
      <c r="BJ2892" s="54">
        <f t="shared" si="631"/>
        <v>0</v>
      </c>
      <c r="BK2892" s="54">
        <f t="shared" si="619"/>
        <v>0</v>
      </c>
      <c r="BL2892" s="54">
        <f t="shared" si="624"/>
        <v>0</v>
      </c>
      <c r="BM2892" s="54">
        <f t="shared" si="625"/>
        <v>0</v>
      </c>
      <c r="BN2892" s="54" t="str">
        <f t="shared" si="626"/>
        <v>ne</v>
      </c>
      <c r="BO2892" s="54" t="str">
        <f t="shared" si="627"/>
        <v>ne</v>
      </c>
      <c r="BP2892" s="54" t="str">
        <f t="shared" si="627"/>
        <v>ne</v>
      </c>
      <c r="BQ2892" s="54" t="str">
        <f t="shared" si="628"/>
        <v>ne</v>
      </c>
      <c r="BR2892" s="54" t="str">
        <f t="shared" si="629"/>
        <v>ne</v>
      </c>
      <c r="BS2892" s="54" t="str">
        <f t="shared" si="620"/>
        <v>ne</v>
      </c>
    </row>
    <row r="2893" spans="2:71" x14ac:dyDescent="0.25">
      <c r="B2893" s="54" t="e">
        <f>VLOOKUP(E2893,'VPS1'!$J$10:$J$29,1,FALSE)</f>
        <v>#N/A</v>
      </c>
      <c r="C2893" s="131" t="str">
        <f t="shared" si="621"/>
        <v/>
      </c>
      <c r="D2893" s="132"/>
      <c r="E2893" s="132"/>
      <c r="F2893" s="55"/>
      <c r="G2893" s="132"/>
      <c r="H2893" s="132"/>
      <c r="I2893" s="132"/>
      <c r="J2893" s="132"/>
      <c r="K2893" s="132"/>
      <c r="L2893" s="133"/>
      <c r="M2893" s="134"/>
      <c r="N2893" s="132"/>
      <c r="O2893" s="132"/>
      <c r="P2893" s="134" t="str">
        <f t="shared" si="622"/>
        <v>nepildyti</v>
      </c>
      <c r="Q2893" s="135" t="str">
        <f t="shared" si="622"/>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23"/>
        <v>0</v>
      </c>
      <c r="BI2893" s="54">
        <f t="shared" si="618"/>
        <v>0</v>
      </c>
      <c r="BJ2893" s="54">
        <f t="shared" si="631"/>
        <v>0</v>
      </c>
      <c r="BK2893" s="54">
        <f t="shared" si="619"/>
        <v>0</v>
      </c>
      <c r="BL2893" s="54">
        <f t="shared" si="624"/>
        <v>0</v>
      </c>
      <c r="BM2893" s="54">
        <f t="shared" si="625"/>
        <v>0</v>
      </c>
      <c r="BN2893" s="54" t="str">
        <f t="shared" si="626"/>
        <v>ne</v>
      </c>
      <c r="BO2893" s="54" t="str">
        <f t="shared" si="627"/>
        <v>ne</v>
      </c>
      <c r="BP2893" s="54" t="str">
        <f t="shared" si="627"/>
        <v>ne</v>
      </c>
      <c r="BQ2893" s="54" t="str">
        <f t="shared" si="628"/>
        <v>ne</v>
      </c>
      <c r="BR2893" s="54" t="str">
        <f t="shared" si="629"/>
        <v>ne</v>
      </c>
      <c r="BS2893" s="54" t="str">
        <f t="shared" si="620"/>
        <v>ne</v>
      </c>
    </row>
    <row r="2894" spans="2:71" x14ac:dyDescent="0.25">
      <c r="B2894" s="54" t="e">
        <f>VLOOKUP(E2894,'VPS1'!$J$10:$J$29,1,FALSE)</f>
        <v>#N/A</v>
      </c>
      <c r="C2894" s="131" t="str">
        <f t="shared" si="621"/>
        <v/>
      </c>
      <c r="D2894" s="132"/>
      <c r="E2894" s="132"/>
      <c r="F2894" s="55"/>
      <c r="G2894" s="132"/>
      <c r="H2894" s="132"/>
      <c r="I2894" s="132"/>
      <c r="J2894" s="132"/>
      <c r="K2894" s="132"/>
      <c r="L2894" s="133"/>
      <c r="M2894" s="134"/>
      <c r="N2894" s="132"/>
      <c r="O2894" s="132"/>
      <c r="P2894" s="134" t="str">
        <f t="shared" si="622"/>
        <v>nepildyti</v>
      </c>
      <c r="Q2894" s="135" t="str">
        <f t="shared" si="622"/>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23"/>
        <v>0</v>
      </c>
      <c r="BI2894" s="54">
        <f t="shared" ref="BI2894:BI2957" si="632">IF($AH2894&gt;0,YEAR($AH2894),)</f>
        <v>0</v>
      </c>
      <c r="BJ2894" s="54">
        <f t="shared" si="631"/>
        <v>0</v>
      </c>
      <c r="BK2894" s="54">
        <f t="shared" ref="BK2894:BK2957" si="633">IF($AJ2894&gt;0,YEAR($AJ2894),)</f>
        <v>0</v>
      </c>
      <c r="BL2894" s="54">
        <f t="shared" si="624"/>
        <v>0</v>
      </c>
      <c r="BM2894" s="54">
        <f t="shared" si="625"/>
        <v>0</v>
      </c>
      <c r="BN2894" s="54" t="str">
        <f t="shared" si="626"/>
        <v>ne</v>
      </c>
      <c r="BO2894" s="54" t="str">
        <f t="shared" si="627"/>
        <v>ne</v>
      </c>
      <c r="BP2894" s="54" t="str">
        <f t="shared" si="627"/>
        <v>ne</v>
      </c>
      <c r="BQ2894" s="54" t="str">
        <f t="shared" si="628"/>
        <v>ne</v>
      </c>
      <c r="BR2894" s="54" t="str">
        <f t="shared" si="629"/>
        <v>ne</v>
      </c>
      <c r="BS2894" s="54" t="str">
        <f t="shared" ref="BS2894:BS2957" si="634">IF(BK2894&gt;0,"taip","ne")</f>
        <v>ne</v>
      </c>
    </row>
    <row r="2895" spans="2:71" x14ac:dyDescent="0.25">
      <c r="B2895" s="54" t="e">
        <f>VLOOKUP(E2895,'VPS1'!$J$10:$J$29,1,FALSE)</f>
        <v>#N/A</v>
      </c>
      <c r="C2895" s="131" t="str">
        <f t="shared" ref="C2895:C2958" si="635">LEFT(E2895,4)</f>
        <v/>
      </c>
      <c r="D2895" s="132"/>
      <c r="E2895" s="132"/>
      <c r="F2895" s="55"/>
      <c r="G2895" s="132"/>
      <c r="H2895" s="132"/>
      <c r="I2895" s="132"/>
      <c r="J2895" s="132"/>
      <c r="K2895" s="132"/>
      <c r="L2895" s="133"/>
      <c r="M2895" s="134"/>
      <c r="N2895" s="132"/>
      <c r="O2895" s="132"/>
      <c r="P2895" s="134" t="str">
        <f t="shared" ref="P2895:Q2958" si="636">IF($N2895="fizinis asmuo","užpildykite","nepildyti")</f>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ref="BH2895:BH2958" si="637">IF($AF2895&gt;0,YEAR($AF2895),)</f>
        <v>0</v>
      </c>
      <c r="BI2895" s="54">
        <f t="shared" si="632"/>
        <v>0</v>
      </c>
      <c r="BJ2895" s="54">
        <f t="shared" si="631"/>
        <v>0</v>
      </c>
      <c r="BK2895" s="54">
        <f t="shared" si="633"/>
        <v>0</v>
      </c>
      <c r="BL2895" s="54">
        <f t="shared" ref="BL2895:BL2958" si="638">IF($AK2895&gt;0,$AK2895,)</f>
        <v>0</v>
      </c>
      <c r="BM2895" s="54">
        <f t="shared" ref="BM2895:BM2958" si="639">IF($AL2895&gt;0,$AL2895,)</f>
        <v>0</v>
      </c>
      <c r="BN2895" s="54" t="str">
        <f t="shared" ref="BN2895:BN2958" si="640">IF(BH2895&gt;0,"taip","ne")</f>
        <v>ne</v>
      </c>
      <c r="BO2895" s="54" t="str">
        <f t="shared" ref="BO2895:BP2958" si="641">IF(BI2895&gt;0,"taip","ne")</f>
        <v>ne</v>
      </c>
      <c r="BP2895" s="54" t="str">
        <f t="shared" si="641"/>
        <v>ne</v>
      </c>
      <c r="BQ2895" s="54" t="str">
        <f t="shared" ref="BQ2895:BQ2958" si="642">IF(BL2895&gt;0,"taip","ne")</f>
        <v>ne</v>
      </c>
      <c r="BR2895" s="54" t="str">
        <f t="shared" ref="BR2895:BR2958" si="643">IF(BM2895&gt;0,"taip","ne")</f>
        <v>ne</v>
      </c>
      <c r="BS2895" s="54" t="str">
        <f t="shared" si="634"/>
        <v>ne</v>
      </c>
    </row>
    <row r="2896" spans="2:71" x14ac:dyDescent="0.25">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5">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5">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5">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5">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5">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5">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5">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si="630"/>
        <v>0</v>
      </c>
      <c r="BH2903" s="54">
        <f t="shared" si="637"/>
        <v>0</v>
      </c>
      <c r="BI2903" s="54">
        <f t="shared" si="632"/>
        <v>0</v>
      </c>
      <c r="BJ2903" s="54">
        <f t="shared" si="631"/>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5">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30"/>
        <v>0</v>
      </c>
      <c r="BH2904" s="54">
        <f t="shared" si="637"/>
        <v>0</v>
      </c>
      <c r="BI2904" s="54">
        <f t="shared" si="632"/>
        <v>0</v>
      </c>
      <c r="BJ2904" s="54">
        <f t="shared" si="631"/>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5">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30"/>
        <v>0</v>
      </c>
      <c r="BH2905" s="54">
        <f t="shared" si="637"/>
        <v>0</v>
      </c>
      <c r="BI2905" s="54">
        <f t="shared" si="632"/>
        <v>0</v>
      </c>
      <c r="BJ2905" s="54">
        <f t="shared" si="631"/>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5">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ref="BG2906:BG2969" si="644">IF($F2906&gt;0,YEAR($F2906),)</f>
        <v>0</v>
      </c>
      <c r="BH2906" s="54">
        <f t="shared" si="637"/>
        <v>0</v>
      </c>
      <c r="BI2906" s="54">
        <f t="shared" si="632"/>
        <v>0</v>
      </c>
      <c r="BJ2906" s="54">
        <f t="shared" ref="BJ2906:BJ2969" si="645">IF($AI2906&gt;0,YEAR($AI2906),)</f>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5">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5">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5">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5">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5">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5">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5">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5">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5">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5">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5">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5">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5">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5">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5">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5">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5">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5">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5">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5">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5">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5">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5">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5">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5">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5">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5">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5">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5">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5">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5">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5">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5">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5">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5">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5">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5">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5">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5">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5">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5">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5">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5">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5">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5">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5">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5">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5">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5">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si="632"/>
        <v>0</v>
      </c>
      <c r="BJ2955" s="54">
        <f t="shared" si="645"/>
        <v>0</v>
      </c>
      <c r="BK2955" s="54">
        <f t="shared" si="633"/>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si="634"/>
        <v>ne</v>
      </c>
    </row>
    <row r="2956" spans="2:71" x14ac:dyDescent="0.25">
      <c r="B2956" s="54" t="e">
        <f>VLOOKUP(E2956,'VPS1'!$J$10:$J$29,1,FALSE)</f>
        <v>#N/A</v>
      </c>
      <c r="C2956" s="131" t="str">
        <f t="shared" si="635"/>
        <v/>
      </c>
      <c r="D2956" s="132"/>
      <c r="E2956" s="132"/>
      <c r="F2956" s="55"/>
      <c r="G2956" s="132"/>
      <c r="H2956" s="132"/>
      <c r="I2956" s="132"/>
      <c r="J2956" s="132"/>
      <c r="K2956" s="132"/>
      <c r="L2956" s="133"/>
      <c r="M2956" s="134"/>
      <c r="N2956" s="132"/>
      <c r="O2956" s="132"/>
      <c r="P2956" s="134" t="str">
        <f t="shared" si="636"/>
        <v>nepildyti</v>
      </c>
      <c r="Q2956" s="135" t="str">
        <f t="shared" si="636"/>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si="637"/>
        <v>0</v>
      </c>
      <c r="BI2956" s="54">
        <f t="shared" si="632"/>
        <v>0</v>
      </c>
      <c r="BJ2956" s="54">
        <f t="shared" si="645"/>
        <v>0</v>
      </c>
      <c r="BK2956" s="54">
        <f t="shared" si="633"/>
        <v>0</v>
      </c>
      <c r="BL2956" s="54">
        <f t="shared" si="638"/>
        <v>0</v>
      </c>
      <c r="BM2956" s="54">
        <f t="shared" si="639"/>
        <v>0</v>
      </c>
      <c r="BN2956" s="54" t="str">
        <f t="shared" si="640"/>
        <v>ne</v>
      </c>
      <c r="BO2956" s="54" t="str">
        <f t="shared" si="641"/>
        <v>ne</v>
      </c>
      <c r="BP2956" s="54" t="str">
        <f t="shared" si="641"/>
        <v>ne</v>
      </c>
      <c r="BQ2956" s="54" t="str">
        <f t="shared" si="642"/>
        <v>ne</v>
      </c>
      <c r="BR2956" s="54" t="str">
        <f t="shared" si="643"/>
        <v>ne</v>
      </c>
      <c r="BS2956" s="54" t="str">
        <f t="shared" si="634"/>
        <v>ne</v>
      </c>
    </row>
    <row r="2957" spans="2:71" x14ac:dyDescent="0.25">
      <c r="B2957" s="54" t="e">
        <f>VLOOKUP(E2957,'VPS1'!$J$10:$J$29,1,FALSE)</f>
        <v>#N/A</v>
      </c>
      <c r="C2957" s="131" t="str">
        <f t="shared" si="635"/>
        <v/>
      </c>
      <c r="D2957" s="132"/>
      <c r="E2957" s="132"/>
      <c r="F2957" s="55"/>
      <c r="G2957" s="132"/>
      <c r="H2957" s="132"/>
      <c r="I2957" s="132"/>
      <c r="J2957" s="132"/>
      <c r="K2957" s="132"/>
      <c r="L2957" s="133"/>
      <c r="M2957" s="134"/>
      <c r="N2957" s="132"/>
      <c r="O2957" s="132"/>
      <c r="P2957" s="134" t="str">
        <f t="shared" si="636"/>
        <v>nepildyti</v>
      </c>
      <c r="Q2957" s="135" t="str">
        <f t="shared" si="636"/>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37"/>
        <v>0</v>
      </c>
      <c r="BI2957" s="54">
        <f t="shared" si="632"/>
        <v>0</v>
      </c>
      <c r="BJ2957" s="54">
        <f t="shared" si="645"/>
        <v>0</v>
      </c>
      <c r="BK2957" s="54">
        <f t="shared" si="633"/>
        <v>0</v>
      </c>
      <c r="BL2957" s="54">
        <f t="shared" si="638"/>
        <v>0</v>
      </c>
      <c r="BM2957" s="54">
        <f t="shared" si="639"/>
        <v>0</v>
      </c>
      <c r="BN2957" s="54" t="str">
        <f t="shared" si="640"/>
        <v>ne</v>
      </c>
      <c r="BO2957" s="54" t="str">
        <f t="shared" si="641"/>
        <v>ne</v>
      </c>
      <c r="BP2957" s="54" t="str">
        <f t="shared" si="641"/>
        <v>ne</v>
      </c>
      <c r="BQ2957" s="54" t="str">
        <f t="shared" si="642"/>
        <v>ne</v>
      </c>
      <c r="BR2957" s="54" t="str">
        <f t="shared" si="643"/>
        <v>ne</v>
      </c>
      <c r="BS2957" s="54" t="str">
        <f t="shared" si="634"/>
        <v>ne</v>
      </c>
    </row>
    <row r="2958" spans="2:71" x14ac:dyDescent="0.25">
      <c r="B2958" s="54" t="e">
        <f>VLOOKUP(E2958,'VPS1'!$J$10:$J$29,1,FALSE)</f>
        <v>#N/A</v>
      </c>
      <c r="C2958" s="131" t="str">
        <f t="shared" si="635"/>
        <v/>
      </c>
      <c r="D2958" s="132"/>
      <c r="E2958" s="132"/>
      <c r="F2958" s="55"/>
      <c r="G2958" s="132"/>
      <c r="H2958" s="132"/>
      <c r="I2958" s="132"/>
      <c r="J2958" s="132"/>
      <c r="K2958" s="132"/>
      <c r="L2958" s="133"/>
      <c r="M2958" s="134"/>
      <c r="N2958" s="132"/>
      <c r="O2958" s="132"/>
      <c r="P2958" s="134" t="str">
        <f t="shared" si="636"/>
        <v>nepildyti</v>
      </c>
      <c r="Q2958" s="135" t="str">
        <f t="shared" si="636"/>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37"/>
        <v>0</v>
      </c>
      <c r="BI2958" s="54">
        <f t="shared" ref="BI2958:BI3021" si="646">IF($AH2958&gt;0,YEAR($AH2958),)</f>
        <v>0</v>
      </c>
      <c r="BJ2958" s="54">
        <f t="shared" si="645"/>
        <v>0</v>
      </c>
      <c r="BK2958" s="54">
        <f t="shared" ref="BK2958:BK3021" si="647">IF($AJ2958&gt;0,YEAR($AJ2958),)</f>
        <v>0</v>
      </c>
      <c r="BL2958" s="54">
        <f t="shared" si="638"/>
        <v>0</v>
      </c>
      <c r="BM2958" s="54">
        <f t="shared" si="639"/>
        <v>0</v>
      </c>
      <c r="BN2958" s="54" t="str">
        <f t="shared" si="640"/>
        <v>ne</v>
      </c>
      <c r="BO2958" s="54" t="str">
        <f t="shared" si="641"/>
        <v>ne</v>
      </c>
      <c r="BP2958" s="54" t="str">
        <f t="shared" si="641"/>
        <v>ne</v>
      </c>
      <c r="BQ2958" s="54" t="str">
        <f t="shared" si="642"/>
        <v>ne</v>
      </c>
      <c r="BR2958" s="54" t="str">
        <f t="shared" si="643"/>
        <v>ne</v>
      </c>
      <c r="BS2958" s="54" t="str">
        <f t="shared" ref="BS2958:BS3021" si="648">IF(BK2958&gt;0,"taip","ne")</f>
        <v>ne</v>
      </c>
    </row>
    <row r="2959" spans="2:71" x14ac:dyDescent="0.25">
      <c r="B2959" s="54" t="e">
        <f>VLOOKUP(E2959,'VPS1'!$J$10:$J$29,1,FALSE)</f>
        <v>#N/A</v>
      </c>
      <c r="C2959" s="131" t="str">
        <f t="shared" ref="C2959:C3022" si="649">LEFT(E2959,4)</f>
        <v/>
      </c>
      <c r="D2959" s="132"/>
      <c r="E2959" s="132"/>
      <c r="F2959" s="55"/>
      <c r="G2959" s="132"/>
      <c r="H2959" s="132"/>
      <c r="I2959" s="132"/>
      <c r="J2959" s="132"/>
      <c r="K2959" s="132"/>
      <c r="L2959" s="133"/>
      <c r="M2959" s="134"/>
      <c r="N2959" s="132"/>
      <c r="O2959" s="132"/>
      <c r="P2959" s="134" t="str">
        <f t="shared" ref="P2959:Q3022" si="650">IF($N2959="fizinis asmuo","užpildykite","nepildyti")</f>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ref="BH2959:BH3022" si="651">IF($AF2959&gt;0,YEAR($AF2959),)</f>
        <v>0</v>
      </c>
      <c r="BI2959" s="54">
        <f t="shared" si="646"/>
        <v>0</v>
      </c>
      <c r="BJ2959" s="54">
        <f t="shared" si="645"/>
        <v>0</v>
      </c>
      <c r="BK2959" s="54">
        <f t="shared" si="647"/>
        <v>0</v>
      </c>
      <c r="BL2959" s="54">
        <f t="shared" ref="BL2959:BL3022" si="652">IF($AK2959&gt;0,$AK2959,)</f>
        <v>0</v>
      </c>
      <c r="BM2959" s="54">
        <f t="shared" ref="BM2959:BM3022" si="653">IF($AL2959&gt;0,$AL2959,)</f>
        <v>0</v>
      </c>
      <c r="BN2959" s="54" t="str">
        <f t="shared" ref="BN2959:BN3022" si="654">IF(BH2959&gt;0,"taip","ne")</f>
        <v>ne</v>
      </c>
      <c r="BO2959" s="54" t="str">
        <f t="shared" ref="BO2959:BP3022" si="655">IF(BI2959&gt;0,"taip","ne")</f>
        <v>ne</v>
      </c>
      <c r="BP2959" s="54" t="str">
        <f t="shared" si="655"/>
        <v>ne</v>
      </c>
      <c r="BQ2959" s="54" t="str">
        <f t="shared" ref="BQ2959:BQ3022" si="656">IF(BL2959&gt;0,"taip","ne")</f>
        <v>ne</v>
      </c>
      <c r="BR2959" s="54" t="str">
        <f t="shared" ref="BR2959:BR3022" si="657">IF(BM2959&gt;0,"taip","ne")</f>
        <v>ne</v>
      </c>
      <c r="BS2959" s="54" t="str">
        <f t="shared" si="648"/>
        <v>ne</v>
      </c>
    </row>
    <row r="2960" spans="2:71" x14ac:dyDescent="0.25">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5">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5">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5">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5">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5">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5">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5">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si="644"/>
        <v>0</v>
      </c>
      <c r="BH2967" s="54">
        <f t="shared" si="651"/>
        <v>0</v>
      </c>
      <c r="BI2967" s="54">
        <f t="shared" si="646"/>
        <v>0</v>
      </c>
      <c r="BJ2967" s="54">
        <f t="shared" si="645"/>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5">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44"/>
        <v>0</v>
      </c>
      <c r="BH2968" s="54">
        <f t="shared" si="651"/>
        <v>0</v>
      </c>
      <c r="BI2968" s="54">
        <f t="shared" si="646"/>
        <v>0</v>
      </c>
      <c r="BJ2968" s="54">
        <f t="shared" si="645"/>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5">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44"/>
        <v>0</v>
      </c>
      <c r="BH2969" s="54">
        <f t="shared" si="651"/>
        <v>0</v>
      </c>
      <c r="BI2969" s="54">
        <f t="shared" si="646"/>
        <v>0</v>
      </c>
      <c r="BJ2969" s="54">
        <f t="shared" si="645"/>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5">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ref="BG2970:BG3033" si="658">IF($F2970&gt;0,YEAR($F2970),)</f>
        <v>0</v>
      </c>
      <c r="BH2970" s="54">
        <f t="shared" si="651"/>
        <v>0</v>
      </c>
      <c r="BI2970" s="54">
        <f t="shared" si="646"/>
        <v>0</v>
      </c>
      <c r="BJ2970" s="54">
        <f t="shared" ref="BJ2970:BJ3033" si="659">IF($AI2970&gt;0,YEAR($AI2970),)</f>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5">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5">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5">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5">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5">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5">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5">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5">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5">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5">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5">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5">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5">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5">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5">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5">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5">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5">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5">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5">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5">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5">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5">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5">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5">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5">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5">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5">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5">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5">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5">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5">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5">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5">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5">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5">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5">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5">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5">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5">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5">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5">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5">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5">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5">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5">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5">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5">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5">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si="646"/>
        <v>0</v>
      </c>
      <c r="BJ3019" s="54">
        <f t="shared" si="659"/>
        <v>0</v>
      </c>
      <c r="BK3019" s="54">
        <f t="shared" si="647"/>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si="648"/>
        <v>ne</v>
      </c>
    </row>
    <row r="3020" spans="2:71" x14ac:dyDescent="0.25">
      <c r="B3020" s="54" t="e">
        <f>VLOOKUP(E3020,'VPS1'!$J$10:$J$29,1,FALSE)</f>
        <v>#N/A</v>
      </c>
      <c r="C3020" s="131" t="str">
        <f t="shared" si="649"/>
        <v/>
      </c>
      <c r="D3020" s="132"/>
      <c r="E3020" s="132"/>
      <c r="F3020" s="55"/>
      <c r="G3020" s="132"/>
      <c r="H3020" s="132"/>
      <c r="I3020" s="132"/>
      <c r="J3020" s="132"/>
      <c r="K3020" s="132"/>
      <c r="L3020" s="133"/>
      <c r="M3020" s="134"/>
      <c r="N3020" s="132"/>
      <c r="O3020" s="132"/>
      <c r="P3020" s="134" t="str">
        <f t="shared" si="650"/>
        <v>nepildyti</v>
      </c>
      <c r="Q3020" s="135" t="str">
        <f t="shared" si="650"/>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si="651"/>
        <v>0</v>
      </c>
      <c r="BI3020" s="54">
        <f t="shared" si="646"/>
        <v>0</v>
      </c>
      <c r="BJ3020" s="54">
        <f t="shared" si="659"/>
        <v>0</v>
      </c>
      <c r="BK3020" s="54">
        <f t="shared" si="647"/>
        <v>0</v>
      </c>
      <c r="BL3020" s="54">
        <f t="shared" si="652"/>
        <v>0</v>
      </c>
      <c r="BM3020" s="54">
        <f t="shared" si="653"/>
        <v>0</v>
      </c>
      <c r="BN3020" s="54" t="str">
        <f t="shared" si="654"/>
        <v>ne</v>
      </c>
      <c r="BO3020" s="54" t="str">
        <f t="shared" si="655"/>
        <v>ne</v>
      </c>
      <c r="BP3020" s="54" t="str">
        <f t="shared" si="655"/>
        <v>ne</v>
      </c>
      <c r="BQ3020" s="54" t="str">
        <f t="shared" si="656"/>
        <v>ne</v>
      </c>
      <c r="BR3020" s="54" t="str">
        <f t="shared" si="657"/>
        <v>ne</v>
      </c>
      <c r="BS3020" s="54" t="str">
        <f t="shared" si="648"/>
        <v>ne</v>
      </c>
    </row>
    <row r="3021" spans="2:71" x14ac:dyDescent="0.25">
      <c r="B3021" s="54" t="e">
        <f>VLOOKUP(E3021,'VPS1'!$J$10:$J$29,1,FALSE)</f>
        <v>#N/A</v>
      </c>
      <c r="C3021" s="131" t="str">
        <f t="shared" si="649"/>
        <v/>
      </c>
      <c r="D3021" s="132"/>
      <c r="E3021" s="132"/>
      <c r="F3021" s="55"/>
      <c r="G3021" s="132"/>
      <c r="H3021" s="132"/>
      <c r="I3021" s="132"/>
      <c r="J3021" s="132"/>
      <c r="K3021" s="132"/>
      <c r="L3021" s="133"/>
      <c r="M3021" s="134"/>
      <c r="N3021" s="132"/>
      <c r="O3021" s="132"/>
      <c r="P3021" s="134" t="str">
        <f t="shared" si="650"/>
        <v>nepildyti</v>
      </c>
      <c r="Q3021" s="135" t="str">
        <f t="shared" si="650"/>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51"/>
        <v>0</v>
      </c>
      <c r="BI3021" s="54">
        <f t="shared" si="646"/>
        <v>0</v>
      </c>
      <c r="BJ3021" s="54">
        <f t="shared" si="659"/>
        <v>0</v>
      </c>
      <c r="BK3021" s="54">
        <f t="shared" si="647"/>
        <v>0</v>
      </c>
      <c r="BL3021" s="54">
        <f t="shared" si="652"/>
        <v>0</v>
      </c>
      <c r="BM3021" s="54">
        <f t="shared" si="653"/>
        <v>0</v>
      </c>
      <c r="BN3021" s="54" t="str">
        <f t="shared" si="654"/>
        <v>ne</v>
      </c>
      <c r="BO3021" s="54" t="str">
        <f t="shared" si="655"/>
        <v>ne</v>
      </c>
      <c r="BP3021" s="54" t="str">
        <f t="shared" si="655"/>
        <v>ne</v>
      </c>
      <c r="BQ3021" s="54" t="str">
        <f t="shared" si="656"/>
        <v>ne</v>
      </c>
      <c r="BR3021" s="54" t="str">
        <f t="shared" si="657"/>
        <v>ne</v>
      </c>
      <c r="BS3021" s="54" t="str">
        <f t="shared" si="648"/>
        <v>ne</v>
      </c>
    </row>
    <row r="3022" spans="2:71" x14ac:dyDescent="0.25">
      <c r="B3022" s="54" t="e">
        <f>VLOOKUP(E3022,'VPS1'!$J$10:$J$29,1,FALSE)</f>
        <v>#N/A</v>
      </c>
      <c r="C3022" s="131" t="str">
        <f t="shared" si="649"/>
        <v/>
      </c>
      <c r="D3022" s="132"/>
      <c r="E3022" s="132"/>
      <c r="F3022" s="55"/>
      <c r="G3022" s="132"/>
      <c r="H3022" s="132"/>
      <c r="I3022" s="132"/>
      <c r="J3022" s="132"/>
      <c r="K3022" s="132"/>
      <c r="L3022" s="133"/>
      <c r="M3022" s="134"/>
      <c r="N3022" s="132"/>
      <c r="O3022" s="132"/>
      <c r="P3022" s="134" t="str">
        <f t="shared" si="650"/>
        <v>nepildyti</v>
      </c>
      <c r="Q3022" s="135" t="str">
        <f t="shared" si="650"/>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51"/>
        <v>0</v>
      </c>
      <c r="BI3022" s="54">
        <f t="shared" ref="BI3022:BI3085" si="660">IF($AH3022&gt;0,YEAR($AH3022),)</f>
        <v>0</v>
      </c>
      <c r="BJ3022" s="54">
        <f t="shared" si="659"/>
        <v>0</v>
      </c>
      <c r="BK3022" s="54">
        <f t="shared" ref="BK3022:BK3085" si="661">IF($AJ3022&gt;0,YEAR($AJ3022),)</f>
        <v>0</v>
      </c>
      <c r="BL3022" s="54">
        <f t="shared" si="652"/>
        <v>0</v>
      </c>
      <c r="BM3022" s="54">
        <f t="shared" si="653"/>
        <v>0</v>
      </c>
      <c r="BN3022" s="54" t="str">
        <f t="shared" si="654"/>
        <v>ne</v>
      </c>
      <c r="BO3022" s="54" t="str">
        <f t="shared" si="655"/>
        <v>ne</v>
      </c>
      <c r="BP3022" s="54" t="str">
        <f t="shared" si="655"/>
        <v>ne</v>
      </c>
      <c r="BQ3022" s="54" t="str">
        <f t="shared" si="656"/>
        <v>ne</v>
      </c>
      <c r="BR3022" s="54" t="str">
        <f t="shared" si="657"/>
        <v>ne</v>
      </c>
      <c r="BS3022" s="54" t="str">
        <f t="shared" ref="BS3022:BS3085" si="662">IF(BK3022&gt;0,"taip","ne")</f>
        <v>ne</v>
      </c>
    </row>
    <row r="3023" spans="2:71" x14ac:dyDescent="0.25">
      <c r="B3023" s="54" t="e">
        <f>VLOOKUP(E3023,'VPS1'!$J$10:$J$29,1,FALSE)</f>
        <v>#N/A</v>
      </c>
      <c r="C3023" s="131" t="str">
        <f t="shared" ref="C3023:C3086" si="663">LEFT(E3023,4)</f>
        <v/>
      </c>
      <c r="D3023" s="132"/>
      <c r="E3023" s="132"/>
      <c r="F3023" s="55"/>
      <c r="G3023" s="132"/>
      <c r="H3023" s="132"/>
      <c r="I3023" s="132"/>
      <c r="J3023" s="132"/>
      <c r="K3023" s="132"/>
      <c r="L3023" s="133"/>
      <c r="M3023" s="134"/>
      <c r="N3023" s="132"/>
      <c r="O3023" s="132"/>
      <c r="P3023" s="134" t="str">
        <f t="shared" ref="P3023:Q3086" si="664">IF($N3023="fizinis asmuo","užpildykite","nepildyti")</f>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ref="BH3023:BH3086" si="665">IF($AF3023&gt;0,YEAR($AF3023),)</f>
        <v>0</v>
      </c>
      <c r="BI3023" s="54">
        <f t="shared" si="660"/>
        <v>0</v>
      </c>
      <c r="BJ3023" s="54">
        <f t="shared" si="659"/>
        <v>0</v>
      </c>
      <c r="BK3023" s="54">
        <f t="shared" si="661"/>
        <v>0</v>
      </c>
      <c r="BL3023" s="54">
        <f t="shared" ref="BL3023:BL3086" si="666">IF($AK3023&gt;0,$AK3023,)</f>
        <v>0</v>
      </c>
      <c r="BM3023" s="54">
        <f t="shared" ref="BM3023:BM3086" si="667">IF($AL3023&gt;0,$AL3023,)</f>
        <v>0</v>
      </c>
      <c r="BN3023" s="54" t="str">
        <f t="shared" ref="BN3023:BN3086" si="668">IF(BH3023&gt;0,"taip","ne")</f>
        <v>ne</v>
      </c>
      <c r="BO3023" s="54" t="str">
        <f t="shared" ref="BO3023:BP3086" si="669">IF(BI3023&gt;0,"taip","ne")</f>
        <v>ne</v>
      </c>
      <c r="BP3023" s="54" t="str">
        <f t="shared" si="669"/>
        <v>ne</v>
      </c>
      <c r="BQ3023" s="54" t="str">
        <f t="shared" ref="BQ3023:BQ3086" si="670">IF(BL3023&gt;0,"taip","ne")</f>
        <v>ne</v>
      </c>
      <c r="BR3023" s="54" t="str">
        <f t="shared" ref="BR3023:BR3086" si="671">IF(BM3023&gt;0,"taip","ne")</f>
        <v>ne</v>
      </c>
      <c r="BS3023" s="54" t="str">
        <f t="shared" si="662"/>
        <v>ne</v>
      </c>
    </row>
    <row r="3024" spans="2:71" x14ac:dyDescent="0.25">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5">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5">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5">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5">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5">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5">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5">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si="658"/>
        <v>0</v>
      </c>
      <c r="BH3031" s="54">
        <f t="shared" si="665"/>
        <v>0</v>
      </c>
      <c r="BI3031" s="54">
        <f t="shared" si="660"/>
        <v>0</v>
      </c>
      <c r="BJ3031" s="54">
        <f t="shared" si="659"/>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5">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58"/>
        <v>0</v>
      </c>
      <c r="BH3032" s="54">
        <f t="shared" si="665"/>
        <v>0</v>
      </c>
      <c r="BI3032" s="54">
        <f t="shared" si="660"/>
        <v>0</v>
      </c>
      <c r="BJ3032" s="54">
        <f t="shared" si="659"/>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5">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58"/>
        <v>0</v>
      </c>
      <c r="BH3033" s="54">
        <f t="shared" si="665"/>
        <v>0</v>
      </c>
      <c r="BI3033" s="54">
        <f t="shared" si="660"/>
        <v>0</v>
      </c>
      <c r="BJ3033" s="54">
        <f t="shared" si="659"/>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5">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ref="BG3034:BG3097" si="672">IF($F3034&gt;0,YEAR($F3034),)</f>
        <v>0</v>
      </c>
      <c r="BH3034" s="54">
        <f t="shared" si="665"/>
        <v>0</v>
      </c>
      <c r="BI3034" s="54">
        <f t="shared" si="660"/>
        <v>0</v>
      </c>
      <c r="BJ3034" s="54">
        <f t="shared" ref="BJ3034:BJ3097" si="673">IF($AI3034&gt;0,YEAR($AI3034),)</f>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5">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5">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5">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5">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5">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5">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5">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5">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5">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5">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5">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5">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5">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5">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5">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5">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5">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5">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5">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5">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5">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5">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5">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5">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5">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5">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5">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5">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5">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5">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5">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5">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5">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5">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5">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5">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5">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5">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5">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5">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5">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5">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5">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5">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5">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5">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5">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5">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5">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si="660"/>
        <v>0</v>
      </c>
      <c r="BJ3083" s="54">
        <f t="shared" si="673"/>
        <v>0</v>
      </c>
      <c r="BK3083" s="54">
        <f t="shared" si="661"/>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si="662"/>
        <v>ne</v>
      </c>
    </row>
    <row r="3084" spans="2:71" x14ac:dyDescent="0.25">
      <c r="B3084" s="54" t="e">
        <f>VLOOKUP(E3084,'VPS1'!$J$10:$J$29,1,FALSE)</f>
        <v>#N/A</v>
      </c>
      <c r="C3084" s="131" t="str">
        <f t="shared" si="663"/>
        <v/>
      </c>
      <c r="D3084" s="132"/>
      <c r="E3084" s="132"/>
      <c r="F3084" s="55"/>
      <c r="G3084" s="132"/>
      <c r="H3084" s="132"/>
      <c r="I3084" s="132"/>
      <c r="J3084" s="132"/>
      <c r="K3084" s="132"/>
      <c r="L3084" s="133"/>
      <c r="M3084" s="134"/>
      <c r="N3084" s="132"/>
      <c r="O3084" s="132"/>
      <c r="P3084" s="134" t="str">
        <f t="shared" si="664"/>
        <v>nepildyti</v>
      </c>
      <c r="Q3084" s="135" t="str">
        <f t="shared" si="664"/>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si="665"/>
        <v>0</v>
      </c>
      <c r="BI3084" s="54">
        <f t="shared" si="660"/>
        <v>0</v>
      </c>
      <c r="BJ3084" s="54">
        <f t="shared" si="673"/>
        <v>0</v>
      </c>
      <c r="BK3084" s="54">
        <f t="shared" si="661"/>
        <v>0</v>
      </c>
      <c r="BL3084" s="54">
        <f t="shared" si="666"/>
        <v>0</v>
      </c>
      <c r="BM3084" s="54">
        <f t="shared" si="667"/>
        <v>0</v>
      </c>
      <c r="BN3084" s="54" t="str">
        <f t="shared" si="668"/>
        <v>ne</v>
      </c>
      <c r="BO3084" s="54" t="str">
        <f t="shared" si="669"/>
        <v>ne</v>
      </c>
      <c r="BP3084" s="54" t="str">
        <f t="shared" si="669"/>
        <v>ne</v>
      </c>
      <c r="BQ3084" s="54" t="str">
        <f t="shared" si="670"/>
        <v>ne</v>
      </c>
      <c r="BR3084" s="54" t="str">
        <f t="shared" si="671"/>
        <v>ne</v>
      </c>
      <c r="BS3084" s="54" t="str">
        <f t="shared" si="662"/>
        <v>ne</v>
      </c>
    </row>
    <row r="3085" spans="2:71" x14ac:dyDescent="0.25">
      <c r="B3085" s="54" t="e">
        <f>VLOOKUP(E3085,'VPS1'!$J$10:$J$29,1,FALSE)</f>
        <v>#N/A</v>
      </c>
      <c r="C3085" s="131" t="str">
        <f t="shared" si="663"/>
        <v/>
      </c>
      <c r="D3085" s="132"/>
      <c r="E3085" s="132"/>
      <c r="F3085" s="55"/>
      <c r="G3085" s="132"/>
      <c r="H3085" s="132"/>
      <c r="I3085" s="132"/>
      <c r="J3085" s="132"/>
      <c r="K3085" s="132"/>
      <c r="L3085" s="133"/>
      <c r="M3085" s="134"/>
      <c r="N3085" s="132"/>
      <c r="O3085" s="132"/>
      <c r="P3085" s="134" t="str">
        <f t="shared" si="664"/>
        <v>nepildyti</v>
      </c>
      <c r="Q3085" s="135" t="str">
        <f t="shared" si="664"/>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65"/>
        <v>0</v>
      </c>
      <c r="BI3085" s="54">
        <f t="shared" si="660"/>
        <v>0</v>
      </c>
      <c r="BJ3085" s="54">
        <f t="shared" si="673"/>
        <v>0</v>
      </c>
      <c r="BK3085" s="54">
        <f t="shared" si="661"/>
        <v>0</v>
      </c>
      <c r="BL3085" s="54">
        <f t="shared" si="666"/>
        <v>0</v>
      </c>
      <c r="BM3085" s="54">
        <f t="shared" si="667"/>
        <v>0</v>
      </c>
      <c r="BN3085" s="54" t="str">
        <f t="shared" si="668"/>
        <v>ne</v>
      </c>
      <c r="BO3085" s="54" t="str">
        <f t="shared" si="669"/>
        <v>ne</v>
      </c>
      <c r="BP3085" s="54" t="str">
        <f t="shared" si="669"/>
        <v>ne</v>
      </c>
      <c r="BQ3085" s="54" t="str">
        <f t="shared" si="670"/>
        <v>ne</v>
      </c>
      <c r="BR3085" s="54" t="str">
        <f t="shared" si="671"/>
        <v>ne</v>
      </c>
      <c r="BS3085" s="54" t="str">
        <f t="shared" si="662"/>
        <v>ne</v>
      </c>
    </row>
    <row r="3086" spans="2:71" x14ac:dyDescent="0.25">
      <c r="B3086" s="54" t="e">
        <f>VLOOKUP(E3086,'VPS1'!$J$10:$J$29,1,FALSE)</f>
        <v>#N/A</v>
      </c>
      <c r="C3086" s="131" t="str">
        <f t="shared" si="663"/>
        <v/>
      </c>
      <c r="D3086" s="132"/>
      <c r="E3086" s="132"/>
      <c r="F3086" s="55"/>
      <c r="G3086" s="132"/>
      <c r="H3086" s="132"/>
      <c r="I3086" s="132"/>
      <c r="J3086" s="132"/>
      <c r="K3086" s="132"/>
      <c r="L3086" s="133"/>
      <c r="M3086" s="134"/>
      <c r="N3086" s="132"/>
      <c r="O3086" s="132"/>
      <c r="P3086" s="134" t="str">
        <f t="shared" si="664"/>
        <v>nepildyti</v>
      </c>
      <c r="Q3086" s="135" t="str">
        <f t="shared" si="664"/>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65"/>
        <v>0</v>
      </c>
      <c r="BI3086" s="54">
        <f t="shared" ref="BI3086:BI3149" si="674">IF($AH3086&gt;0,YEAR($AH3086),)</f>
        <v>0</v>
      </c>
      <c r="BJ3086" s="54">
        <f t="shared" si="673"/>
        <v>0</v>
      </c>
      <c r="BK3086" s="54">
        <f t="shared" ref="BK3086:BK3149" si="675">IF($AJ3086&gt;0,YEAR($AJ3086),)</f>
        <v>0</v>
      </c>
      <c r="BL3086" s="54">
        <f t="shared" si="666"/>
        <v>0</v>
      </c>
      <c r="BM3086" s="54">
        <f t="shared" si="667"/>
        <v>0</v>
      </c>
      <c r="BN3086" s="54" t="str">
        <f t="shared" si="668"/>
        <v>ne</v>
      </c>
      <c r="BO3086" s="54" t="str">
        <f t="shared" si="669"/>
        <v>ne</v>
      </c>
      <c r="BP3086" s="54" t="str">
        <f t="shared" si="669"/>
        <v>ne</v>
      </c>
      <c r="BQ3086" s="54" t="str">
        <f t="shared" si="670"/>
        <v>ne</v>
      </c>
      <c r="BR3086" s="54" t="str">
        <f t="shared" si="671"/>
        <v>ne</v>
      </c>
      <c r="BS3086" s="54" t="str">
        <f t="shared" ref="BS3086:BS3149" si="676">IF(BK3086&gt;0,"taip","ne")</f>
        <v>ne</v>
      </c>
    </row>
    <row r="3087" spans="2:71" x14ac:dyDescent="0.25">
      <c r="B3087" s="54" t="e">
        <f>VLOOKUP(E3087,'VPS1'!$J$10:$J$29,1,FALSE)</f>
        <v>#N/A</v>
      </c>
      <c r="C3087" s="131" t="str">
        <f t="shared" ref="C3087:C3150" si="677">LEFT(E3087,4)</f>
        <v/>
      </c>
      <c r="D3087" s="132"/>
      <c r="E3087" s="132"/>
      <c r="F3087" s="55"/>
      <c r="G3087" s="132"/>
      <c r="H3087" s="132"/>
      <c r="I3087" s="132"/>
      <c r="J3087" s="132"/>
      <c r="K3087" s="132"/>
      <c r="L3087" s="133"/>
      <c r="M3087" s="134"/>
      <c r="N3087" s="132"/>
      <c r="O3087" s="132"/>
      <c r="P3087" s="134" t="str">
        <f t="shared" ref="P3087:Q3150" si="678">IF($N3087="fizinis asmuo","užpildykite","nepildyti")</f>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ref="BH3087:BH3150" si="679">IF($AF3087&gt;0,YEAR($AF3087),)</f>
        <v>0</v>
      </c>
      <c r="BI3087" s="54">
        <f t="shared" si="674"/>
        <v>0</v>
      </c>
      <c r="BJ3087" s="54">
        <f t="shared" si="673"/>
        <v>0</v>
      </c>
      <c r="BK3087" s="54">
        <f t="shared" si="675"/>
        <v>0</v>
      </c>
      <c r="BL3087" s="54">
        <f t="shared" ref="BL3087:BL3150" si="680">IF($AK3087&gt;0,$AK3087,)</f>
        <v>0</v>
      </c>
      <c r="BM3087" s="54">
        <f t="shared" ref="BM3087:BM3150" si="681">IF($AL3087&gt;0,$AL3087,)</f>
        <v>0</v>
      </c>
      <c r="BN3087" s="54" t="str">
        <f t="shared" ref="BN3087:BN3150" si="682">IF(BH3087&gt;0,"taip","ne")</f>
        <v>ne</v>
      </c>
      <c r="BO3087" s="54" t="str">
        <f t="shared" ref="BO3087:BP3150" si="683">IF(BI3087&gt;0,"taip","ne")</f>
        <v>ne</v>
      </c>
      <c r="BP3087" s="54" t="str">
        <f t="shared" si="683"/>
        <v>ne</v>
      </c>
      <c r="BQ3087" s="54" t="str">
        <f t="shared" ref="BQ3087:BQ3150" si="684">IF(BL3087&gt;0,"taip","ne")</f>
        <v>ne</v>
      </c>
      <c r="BR3087" s="54" t="str">
        <f t="shared" ref="BR3087:BR3150" si="685">IF(BM3087&gt;0,"taip","ne")</f>
        <v>ne</v>
      </c>
      <c r="BS3087" s="54" t="str">
        <f t="shared" si="676"/>
        <v>ne</v>
      </c>
    </row>
    <row r="3088" spans="2:71" x14ac:dyDescent="0.25">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5">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5">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5">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5">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5">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5">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5">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si="672"/>
        <v>0</v>
      </c>
      <c r="BH3095" s="54">
        <f t="shared" si="679"/>
        <v>0</v>
      </c>
      <c r="BI3095" s="54">
        <f t="shared" si="674"/>
        <v>0</v>
      </c>
      <c r="BJ3095" s="54">
        <f t="shared" si="673"/>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5">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72"/>
        <v>0</v>
      </c>
      <c r="BH3096" s="54">
        <f t="shared" si="679"/>
        <v>0</v>
      </c>
      <c r="BI3096" s="54">
        <f t="shared" si="674"/>
        <v>0</v>
      </c>
      <c r="BJ3096" s="54">
        <f t="shared" si="673"/>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5">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72"/>
        <v>0</v>
      </c>
      <c r="BH3097" s="54">
        <f t="shared" si="679"/>
        <v>0</v>
      </c>
      <c r="BI3097" s="54">
        <f t="shared" si="674"/>
        <v>0</v>
      </c>
      <c r="BJ3097" s="54">
        <f t="shared" si="673"/>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5">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ref="BG3098:BG3161" si="686">IF($F3098&gt;0,YEAR($F3098),)</f>
        <v>0</v>
      </c>
      <c r="BH3098" s="54">
        <f t="shared" si="679"/>
        <v>0</v>
      </c>
      <c r="BI3098" s="54">
        <f t="shared" si="674"/>
        <v>0</v>
      </c>
      <c r="BJ3098" s="54">
        <f t="shared" ref="BJ3098:BJ3161" si="687">IF($AI3098&gt;0,YEAR($AI3098),)</f>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5">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5">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5">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5">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5">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5">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5">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5">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5">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5">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5">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5">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5">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5">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5">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5">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5">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5">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5">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5">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5">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5">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5">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5">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5">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5">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5">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5">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5">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5">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5">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5">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5">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5">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5">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5">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5">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5">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5">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5">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5">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5">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5">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5">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5">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5">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5">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5">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5">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si="674"/>
        <v>0</v>
      </c>
      <c r="BJ3147" s="54">
        <f t="shared" si="687"/>
        <v>0</v>
      </c>
      <c r="BK3147" s="54">
        <f t="shared" si="675"/>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si="676"/>
        <v>ne</v>
      </c>
    </row>
    <row r="3148" spans="2:71" x14ac:dyDescent="0.25">
      <c r="B3148" s="54" t="e">
        <f>VLOOKUP(E3148,'VPS1'!$J$10:$J$29,1,FALSE)</f>
        <v>#N/A</v>
      </c>
      <c r="C3148" s="131" t="str">
        <f t="shared" si="677"/>
        <v/>
      </c>
      <c r="D3148" s="132"/>
      <c r="E3148" s="132"/>
      <c r="F3148" s="55"/>
      <c r="G3148" s="132"/>
      <c r="H3148" s="132"/>
      <c r="I3148" s="132"/>
      <c r="J3148" s="132"/>
      <c r="K3148" s="132"/>
      <c r="L3148" s="133"/>
      <c r="M3148" s="134"/>
      <c r="N3148" s="132"/>
      <c r="O3148" s="132"/>
      <c r="P3148" s="134" t="str">
        <f t="shared" si="678"/>
        <v>nepildyti</v>
      </c>
      <c r="Q3148" s="135" t="str">
        <f t="shared" si="678"/>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si="679"/>
        <v>0</v>
      </c>
      <c r="BI3148" s="54">
        <f t="shared" si="674"/>
        <v>0</v>
      </c>
      <c r="BJ3148" s="54">
        <f t="shared" si="687"/>
        <v>0</v>
      </c>
      <c r="BK3148" s="54">
        <f t="shared" si="675"/>
        <v>0</v>
      </c>
      <c r="BL3148" s="54">
        <f t="shared" si="680"/>
        <v>0</v>
      </c>
      <c r="BM3148" s="54">
        <f t="shared" si="681"/>
        <v>0</v>
      </c>
      <c r="BN3148" s="54" t="str">
        <f t="shared" si="682"/>
        <v>ne</v>
      </c>
      <c r="BO3148" s="54" t="str">
        <f t="shared" si="683"/>
        <v>ne</v>
      </c>
      <c r="BP3148" s="54" t="str">
        <f t="shared" si="683"/>
        <v>ne</v>
      </c>
      <c r="BQ3148" s="54" t="str">
        <f t="shared" si="684"/>
        <v>ne</v>
      </c>
      <c r="BR3148" s="54" t="str">
        <f t="shared" si="685"/>
        <v>ne</v>
      </c>
      <c r="BS3148" s="54" t="str">
        <f t="shared" si="676"/>
        <v>ne</v>
      </c>
    </row>
    <row r="3149" spans="2:71" x14ac:dyDescent="0.25">
      <c r="B3149" s="54" t="e">
        <f>VLOOKUP(E3149,'VPS1'!$J$10:$J$29,1,FALSE)</f>
        <v>#N/A</v>
      </c>
      <c r="C3149" s="131" t="str">
        <f t="shared" si="677"/>
        <v/>
      </c>
      <c r="D3149" s="132"/>
      <c r="E3149" s="132"/>
      <c r="F3149" s="55"/>
      <c r="G3149" s="132"/>
      <c r="H3149" s="132"/>
      <c r="I3149" s="132"/>
      <c r="J3149" s="132"/>
      <c r="K3149" s="132"/>
      <c r="L3149" s="133"/>
      <c r="M3149" s="134"/>
      <c r="N3149" s="132"/>
      <c r="O3149" s="132"/>
      <c r="P3149" s="134" t="str">
        <f t="shared" si="678"/>
        <v>nepildyti</v>
      </c>
      <c r="Q3149" s="135" t="str">
        <f t="shared" si="678"/>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79"/>
        <v>0</v>
      </c>
      <c r="BI3149" s="54">
        <f t="shared" si="674"/>
        <v>0</v>
      </c>
      <c r="BJ3149" s="54">
        <f t="shared" si="687"/>
        <v>0</v>
      </c>
      <c r="BK3149" s="54">
        <f t="shared" si="675"/>
        <v>0</v>
      </c>
      <c r="BL3149" s="54">
        <f t="shared" si="680"/>
        <v>0</v>
      </c>
      <c r="BM3149" s="54">
        <f t="shared" si="681"/>
        <v>0</v>
      </c>
      <c r="BN3149" s="54" t="str">
        <f t="shared" si="682"/>
        <v>ne</v>
      </c>
      <c r="BO3149" s="54" t="str">
        <f t="shared" si="683"/>
        <v>ne</v>
      </c>
      <c r="BP3149" s="54" t="str">
        <f t="shared" si="683"/>
        <v>ne</v>
      </c>
      <c r="BQ3149" s="54" t="str">
        <f t="shared" si="684"/>
        <v>ne</v>
      </c>
      <c r="BR3149" s="54" t="str">
        <f t="shared" si="685"/>
        <v>ne</v>
      </c>
      <c r="BS3149" s="54" t="str">
        <f t="shared" si="676"/>
        <v>ne</v>
      </c>
    </row>
    <row r="3150" spans="2:71" x14ac:dyDescent="0.25">
      <c r="B3150" s="54" t="e">
        <f>VLOOKUP(E3150,'VPS1'!$J$10:$J$29,1,FALSE)</f>
        <v>#N/A</v>
      </c>
      <c r="C3150" s="131" t="str">
        <f t="shared" si="677"/>
        <v/>
      </c>
      <c r="D3150" s="132"/>
      <c r="E3150" s="132"/>
      <c r="F3150" s="55"/>
      <c r="G3150" s="132"/>
      <c r="H3150" s="132"/>
      <c r="I3150" s="132"/>
      <c r="J3150" s="132"/>
      <c r="K3150" s="132"/>
      <c r="L3150" s="133"/>
      <c r="M3150" s="134"/>
      <c r="N3150" s="132"/>
      <c r="O3150" s="132"/>
      <c r="P3150" s="134" t="str">
        <f t="shared" si="678"/>
        <v>nepildyti</v>
      </c>
      <c r="Q3150" s="135" t="str">
        <f t="shared" si="678"/>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79"/>
        <v>0</v>
      </c>
      <c r="BI3150" s="54">
        <f t="shared" ref="BI3150:BI3213" si="688">IF($AH3150&gt;0,YEAR($AH3150),)</f>
        <v>0</v>
      </c>
      <c r="BJ3150" s="54">
        <f t="shared" si="687"/>
        <v>0</v>
      </c>
      <c r="BK3150" s="54">
        <f t="shared" ref="BK3150:BK3213" si="689">IF($AJ3150&gt;0,YEAR($AJ3150),)</f>
        <v>0</v>
      </c>
      <c r="BL3150" s="54">
        <f t="shared" si="680"/>
        <v>0</v>
      </c>
      <c r="BM3150" s="54">
        <f t="shared" si="681"/>
        <v>0</v>
      </c>
      <c r="BN3150" s="54" t="str">
        <f t="shared" si="682"/>
        <v>ne</v>
      </c>
      <c r="BO3150" s="54" t="str">
        <f t="shared" si="683"/>
        <v>ne</v>
      </c>
      <c r="BP3150" s="54" t="str">
        <f t="shared" si="683"/>
        <v>ne</v>
      </c>
      <c r="BQ3150" s="54" t="str">
        <f t="shared" si="684"/>
        <v>ne</v>
      </c>
      <c r="BR3150" s="54" t="str">
        <f t="shared" si="685"/>
        <v>ne</v>
      </c>
      <c r="BS3150" s="54" t="str">
        <f t="shared" ref="BS3150:BS3213" si="690">IF(BK3150&gt;0,"taip","ne")</f>
        <v>ne</v>
      </c>
    </row>
    <row r="3151" spans="2:71" x14ac:dyDescent="0.25">
      <c r="B3151" s="54" t="e">
        <f>VLOOKUP(E3151,'VPS1'!$J$10:$J$29,1,FALSE)</f>
        <v>#N/A</v>
      </c>
      <c r="C3151" s="131" t="str">
        <f t="shared" ref="C3151:C3214" si="691">LEFT(E3151,4)</f>
        <v/>
      </c>
      <c r="D3151" s="132"/>
      <c r="E3151" s="132"/>
      <c r="F3151" s="55"/>
      <c r="G3151" s="132"/>
      <c r="H3151" s="132"/>
      <c r="I3151" s="132"/>
      <c r="J3151" s="132"/>
      <c r="K3151" s="132"/>
      <c r="L3151" s="133"/>
      <c r="M3151" s="134"/>
      <c r="N3151" s="132"/>
      <c r="O3151" s="132"/>
      <c r="P3151" s="134" t="str">
        <f t="shared" ref="P3151:Q3214" si="692">IF($N3151="fizinis asmuo","užpildykite","nepildyti")</f>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ref="BH3151:BH3214" si="693">IF($AF3151&gt;0,YEAR($AF3151),)</f>
        <v>0</v>
      </c>
      <c r="BI3151" s="54">
        <f t="shared" si="688"/>
        <v>0</v>
      </c>
      <c r="BJ3151" s="54">
        <f t="shared" si="687"/>
        <v>0</v>
      </c>
      <c r="BK3151" s="54">
        <f t="shared" si="689"/>
        <v>0</v>
      </c>
      <c r="BL3151" s="54">
        <f t="shared" ref="BL3151:BL3214" si="694">IF($AK3151&gt;0,$AK3151,)</f>
        <v>0</v>
      </c>
      <c r="BM3151" s="54">
        <f t="shared" ref="BM3151:BM3214" si="695">IF($AL3151&gt;0,$AL3151,)</f>
        <v>0</v>
      </c>
      <c r="BN3151" s="54" t="str">
        <f t="shared" ref="BN3151:BN3214" si="696">IF(BH3151&gt;0,"taip","ne")</f>
        <v>ne</v>
      </c>
      <c r="BO3151" s="54" t="str">
        <f t="shared" ref="BO3151:BP3214" si="697">IF(BI3151&gt;0,"taip","ne")</f>
        <v>ne</v>
      </c>
      <c r="BP3151" s="54" t="str">
        <f t="shared" si="697"/>
        <v>ne</v>
      </c>
      <c r="BQ3151" s="54" t="str">
        <f t="shared" ref="BQ3151:BQ3214" si="698">IF(BL3151&gt;0,"taip","ne")</f>
        <v>ne</v>
      </c>
      <c r="BR3151" s="54" t="str">
        <f t="shared" ref="BR3151:BR3214" si="699">IF(BM3151&gt;0,"taip","ne")</f>
        <v>ne</v>
      </c>
      <c r="BS3151" s="54" t="str">
        <f t="shared" si="690"/>
        <v>ne</v>
      </c>
    </row>
    <row r="3152" spans="2:71" x14ac:dyDescent="0.25">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5">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5">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5">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5">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5">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5">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5">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si="686"/>
        <v>0</v>
      </c>
      <c r="BH3159" s="54">
        <f t="shared" si="693"/>
        <v>0</v>
      </c>
      <c r="BI3159" s="54">
        <f t="shared" si="688"/>
        <v>0</v>
      </c>
      <c r="BJ3159" s="54">
        <f t="shared" si="687"/>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5">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686"/>
        <v>0</v>
      </c>
      <c r="BH3160" s="54">
        <f t="shared" si="693"/>
        <v>0</v>
      </c>
      <c r="BI3160" s="54">
        <f t="shared" si="688"/>
        <v>0</v>
      </c>
      <c r="BJ3160" s="54">
        <f t="shared" si="687"/>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5">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686"/>
        <v>0</v>
      </c>
      <c r="BH3161" s="54">
        <f t="shared" si="693"/>
        <v>0</v>
      </c>
      <c r="BI3161" s="54">
        <f t="shared" si="688"/>
        <v>0</v>
      </c>
      <c r="BJ3161" s="54">
        <f t="shared" si="687"/>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5">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ref="BG3162:BG3225" si="700">IF($F3162&gt;0,YEAR($F3162),)</f>
        <v>0</v>
      </c>
      <c r="BH3162" s="54">
        <f t="shared" si="693"/>
        <v>0</v>
      </c>
      <c r="BI3162" s="54">
        <f t="shared" si="688"/>
        <v>0</v>
      </c>
      <c r="BJ3162" s="54">
        <f t="shared" ref="BJ3162:BJ3225" si="701">IF($AI3162&gt;0,YEAR($AI3162),)</f>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5">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5">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5">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5">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5">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5">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5">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5">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5">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5">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5">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5">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5">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5">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5">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5">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5">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5">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5">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5">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5">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5">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5">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5">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5">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5">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5">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5">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5">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5">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5">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5">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5">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5">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5">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5">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5">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5">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5">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5">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5">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5">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5">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5">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5">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5">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5">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5">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5">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si="688"/>
        <v>0</v>
      </c>
      <c r="BJ3211" s="54">
        <f t="shared" si="701"/>
        <v>0</v>
      </c>
      <c r="BK3211" s="54">
        <f t="shared" si="689"/>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si="690"/>
        <v>ne</v>
      </c>
    </row>
    <row r="3212" spans="2:71" x14ac:dyDescent="0.25">
      <c r="B3212" s="54" t="e">
        <f>VLOOKUP(E3212,'VPS1'!$J$10:$J$29,1,FALSE)</f>
        <v>#N/A</v>
      </c>
      <c r="C3212" s="131" t="str">
        <f t="shared" si="691"/>
        <v/>
      </c>
      <c r="D3212" s="132"/>
      <c r="E3212" s="132"/>
      <c r="F3212" s="55"/>
      <c r="G3212" s="132"/>
      <c r="H3212" s="132"/>
      <c r="I3212" s="132"/>
      <c r="J3212" s="132"/>
      <c r="K3212" s="132"/>
      <c r="L3212" s="133"/>
      <c r="M3212" s="134"/>
      <c r="N3212" s="132"/>
      <c r="O3212" s="132"/>
      <c r="P3212" s="134" t="str">
        <f t="shared" si="692"/>
        <v>nepildyti</v>
      </c>
      <c r="Q3212" s="135" t="str">
        <f t="shared" si="692"/>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si="693"/>
        <v>0</v>
      </c>
      <c r="BI3212" s="54">
        <f t="shared" si="688"/>
        <v>0</v>
      </c>
      <c r="BJ3212" s="54">
        <f t="shared" si="701"/>
        <v>0</v>
      </c>
      <c r="BK3212" s="54">
        <f t="shared" si="689"/>
        <v>0</v>
      </c>
      <c r="BL3212" s="54">
        <f t="shared" si="694"/>
        <v>0</v>
      </c>
      <c r="BM3212" s="54">
        <f t="shared" si="695"/>
        <v>0</v>
      </c>
      <c r="BN3212" s="54" t="str">
        <f t="shared" si="696"/>
        <v>ne</v>
      </c>
      <c r="BO3212" s="54" t="str">
        <f t="shared" si="697"/>
        <v>ne</v>
      </c>
      <c r="BP3212" s="54" t="str">
        <f t="shared" si="697"/>
        <v>ne</v>
      </c>
      <c r="BQ3212" s="54" t="str">
        <f t="shared" si="698"/>
        <v>ne</v>
      </c>
      <c r="BR3212" s="54" t="str">
        <f t="shared" si="699"/>
        <v>ne</v>
      </c>
      <c r="BS3212" s="54" t="str">
        <f t="shared" si="690"/>
        <v>ne</v>
      </c>
    </row>
    <row r="3213" spans="2:71" x14ac:dyDescent="0.25">
      <c r="B3213" s="54" t="e">
        <f>VLOOKUP(E3213,'VPS1'!$J$10:$J$29,1,FALSE)</f>
        <v>#N/A</v>
      </c>
      <c r="C3213" s="131" t="str">
        <f t="shared" si="691"/>
        <v/>
      </c>
      <c r="D3213" s="132"/>
      <c r="E3213" s="132"/>
      <c r="F3213" s="55"/>
      <c r="G3213" s="132"/>
      <c r="H3213" s="132"/>
      <c r="I3213" s="132"/>
      <c r="J3213" s="132"/>
      <c r="K3213" s="132"/>
      <c r="L3213" s="133"/>
      <c r="M3213" s="134"/>
      <c r="N3213" s="132"/>
      <c r="O3213" s="132"/>
      <c r="P3213" s="134" t="str">
        <f t="shared" si="692"/>
        <v>nepildyti</v>
      </c>
      <c r="Q3213" s="135" t="str">
        <f t="shared" si="692"/>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693"/>
        <v>0</v>
      </c>
      <c r="BI3213" s="54">
        <f t="shared" si="688"/>
        <v>0</v>
      </c>
      <c r="BJ3213" s="54">
        <f t="shared" si="701"/>
        <v>0</v>
      </c>
      <c r="BK3213" s="54">
        <f t="shared" si="689"/>
        <v>0</v>
      </c>
      <c r="BL3213" s="54">
        <f t="shared" si="694"/>
        <v>0</v>
      </c>
      <c r="BM3213" s="54">
        <f t="shared" si="695"/>
        <v>0</v>
      </c>
      <c r="BN3213" s="54" t="str">
        <f t="shared" si="696"/>
        <v>ne</v>
      </c>
      <c r="BO3213" s="54" t="str">
        <f t="shared" si="697"/>
        <v>ne</v>
      </c>
      <c r="BP3213" s="54" t="str">
        <f t="shared" si="697"/>
        <v>ne</v>
      </c>
      <c r="BQ3213" s="54" t="str">
        <f t="shared" si="698"/>
        <v>ne</v>
      </c>
      <c r="BR3213" s="54" t="str">
        <f t="shared" si="699"/>
        <v>ne</v>
      </c>
      <c r="BS3213" s="54" t="str">
        <f t="shared" si="690"/>
        <v>ne</v>
      </c>
    </row>
    <row r="3214" spans="2:71" x14ac:dyDescent="0.25">
      <c r="B3214" s="54" t="e">
        <f>VLOOKUP(E3214,'VPS1'!$J$10:$J$29,1,FALSE)</f>
        <v>#N/A</v>
      </c>
      <c r="C3214" s="131" t="str">
        <f t="shared" si="691"/>
        <v/>
      </c>
      <c r="D3214" s="132"/>
      <c r="E3214" s="132"/>
      <c r="F3214" s="55"/>
      <c r="G3214" s="132"/>
      <c r="H3214" s="132"/>
      <c r="I3214" s="132"/>
      <c r="J3214" s="132"/>
      <c r="K3214" s="132"/>
      <c r="L3214" s="133"/>
      <c r="M3214" s="134"/>
      <c r="N3214" s="132"/>
      <c r="O3214" s="132"/>
      <c r="P3214" s="134" t="str">
        <f t="shared" si="692"/>
        <v>nepildyti</v>
      </c>
      <c r="Q3214" s="135" t="str">
        <f t="shared" si="692"/>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693"/>
        <v>0</v>
      </c>
      <c r="BI3214" s="54">
        <f t="shared" ref="BI3214:BI3277" si="702">IF($AH3214&gt;0,YEAR($AH3214),)</f>
        <v>0</v>
      </c>
      <c r="BJ3214" s="54">
        <f t="shared" si="701"/>
        <v>0</v>
      </c>
      <c r="BK3214" s="54">
        <f t="shared" ref="BK3214:BK3277" si="703">IF($AJ3214&gt;0,YEAR($AJ3214),)</f>
        <v>0</v>
      </c>
      <c r="BL3214" s="54">
        <f t="shared" si="694"/>
        <v>0</v>
      </c>
      <c r="BM3214" s="54">
        <f t="shared" si="695"/>
        <v>0</v>
      </c>
      <c r="BN3214" s="54" t="str">
        <f t="shared" si="696"/>
        <v>ne</v>
      </c>
      <c r="BO3214" s="54" t="str">
        <f t="shared" si="697"/>
        <v>ne</v>
      </c>
      <c r="BP3214" s="54" t="str">
        <f t="shared" si="697"/>
        <v>ne</v>
      </c>
      <c r="BQ3214" s="54" t="str">
        <f t="shared" si="698"/>
        <v>ne</v>
      </c>
      <c r="BR3214" s="54" t="str">
        <f t="shared" si="699"/>
        <v>ne</v>
      </c>
      <c r="BS3214" s="54" t="str">
        <f t="shared" ref="BS3214:BS3277" si="704">IF(BK3214&gt;0,"taip","ne")</f>
        <v>ne</v>
      </c>
    </row>
    <row r="3215" spans="2:71" x14ac:dyDescent="0.25">
      <c r="B3215" s="54" t="e">
        <f>VLOOKUP(E3215,'VPS1'!$J$10:$J$29,1,FALSE)</f>
        <v>#N/A</v>
      </c>
      <c r="C3215" s="131" t="str">
        <f t="shared" ref="C3215:C3278" si="705">LEFT(E3215,4)</f>
        <v/>
      </c>
      <c r="D3215" s="132"/>
      <c r="E3215" s="132"/>
      <c r="F3215" s="55"/>
      <c r="G3215" s="132"/>
      <c r="H3215" s="132"/>
      <c r="I3215" s="132"/>
      <c r="J3215" s="132"/>
      <c r="K3215" s="132"/>
      <c r="L3215" s="133"/>
      <c r="M3215" s="134"/>
      <c r="N3215" s="132"/>
      <c r="O3215" s="132"/>
      <c r="P3215" s="134" t="str">
        <f t="shared" ref="P3215:Q3278" si="706">IF($N3215="fizinis asmuo","užpildykite","nepildyti")</f>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ref="BH3215:BH3278" si="707">IF($AF3215&gt;0,YEAR($AF3215),)</f>
        <v>0</v>
      </c>
      <c r="BI3215" s="54">
        <f t="shared" si="702"/>
        <v>0</v>
      </c>
      <c r="BJ3215" s="54">
        <f t="shared" si="701"/>
        <v>0</v>
      </c>
      <c r="BK3215" s="54">
        <f t="shared" si="703"/>
        <v>0</v>
      </c>
      <c r="BL3215" s="54">
        <f t="shared" ref="BL3215:BL3278" si="708">IF($AK3215&gt;0,$AK3215,)</f>
        <v>0</v>
      </c>
      <c r="BM3215" s="54">
        <f t="shared" ref="BM3215:BM3278" si="709">IF($AL3215&gt;0,$AL3215,)</f>
        <v>0</v>
      </c>
      <c r="BN3215" s="54" t="str">
        <f t="shared" ref="BN3215:BN3278" si="710">IF(BH3215&gt;0,"taip","ne")</f>
        <v>ne</v>
      </c>
      <c r="BO3215" s="54" t="str">
        <f t="shared" ref="BO3215:BP3278" si="711">IF(BI3215&gt;0,"taip","ne")</f>
        <v>ne</v>
      </c>
      <c r="BP3215" s="54" t="str">
        <f t="shared" si="711"/>
        <v>ne</v>
      </c>
      <c r="BQ3215" s="54" t="str">
        <f t="shared" ref="BQ3215:BQ3278" si="712">IF(BL3215&gt;0,"taip","ne")</f>
        <v>ne</v>
      </c>
      <c r="BR3215" s="54" t="str">
        <f t="shared" ref="BR3215:BR3278" si="713">IF(BM3215&gt;0,"taip","ne")</f>
        <v>ne</v>
      </c>
      <c r="BS3215" s="54" t="str">
        <f t="shared" si="704"/>
        <v>ne</v>
      </c>
    </row>
    <row r="3216" spans="2:71" x14ac:dyDescent="0.25">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5">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5">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5">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5">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5">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5">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5">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si="700"/>
        <v>0</v>
      </c>
      <c r="BH3223" s="54">
        <f t="shared" si="707"/>
        <v>0</v>
      </c>
      <c r="BI3223" s="54">
        <f t="shared" si="702"/>
        <v>0</v>
      </c>
      <c r="BJ3223" s="54">
        <f t="shared" si="701"/>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5">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00"/>
        <v>0</v>
      </c>
      <c r="BH3224" s="54">
        <f t="shared" si="707"/>
        <v>0</v>
      </c>
      <c r="BI3224" s="54">
        <f t="shared" si="702"/>
        <v>0</v>
      </c>
      <c r="BJ3224" s="54">
        <f t="shared" si="701"/>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5">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00"/>
        <v>0</v>
      </c>
      <c r="BH3225" s="54">
        <f t="shared" si="707"/>
        <v>0</v>
      </c>
      <c r="BI3225" s="54">
        <f t="shared" si="702"/>
        <v>0</v>
      </c>
      <c r="BJ3225" s="54">
        <f t="shared" si="701"/>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5">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ref="BG3226:BG3289" si="714">IF($F3226&gt;0,YEAR($F3226),)</f>
        <v>0</v>
      </c>
      <c r="BH3226" s="54">
        <f t="shared" si="707"/>
        <v>0</v>
      </c>
      <c r="BI3226" s="54">
        <f t="shared" si="702"/>
        <v>0</v>
      </c>
      <c r="BJ3226" s="54">
        <f t="shared" ref="BJ3226:BJ3289" si="715">IF($AI3226&gt;0,YEAR($AI3226),)</f>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5">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5">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5">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5">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5">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5">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5">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5">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5">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5">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5">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5">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5">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5">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5">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5">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5">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5">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5">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5">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5">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5">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5">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5">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5">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5">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5">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5">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5">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5">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5">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5">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5">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5">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5">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5">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5">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5">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5">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5">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5">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5">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5">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5">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5">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5">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5">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5">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5">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si="702"/>
        <v>0</v>
      </c>
      <c r="BJ3275" s="54">
        <f t="shared" si="715"/>
        <v>0</v>
      </c>
      <c r="BK3275" s="54">
        <f t="shared" si="703"/>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si="704"/>
        <v>ne</v>
      </c>
    </row>
    <row r="3276" spans="2:71" x14ac:dyDescent="0.25">
      <c r="B3276" s="54" t="e">
        <f>VLOOKUP(E3276,'VPS1'!$J$10:$J$29,1,FALSE)</f>
        <v>#N/A</v>
      </c>
      <c r="C3276" s="131" t="str">
        <f t="shared" si="705"/>
        <v/>
      </c>
      <c r="D3276" s="132"/>
      <c r="E3276" s="132"/>
      <c r="F3276" s="55"/>
      <c r="G3276" s="132"/>
      <c r="H3276" s="132"/>
      <c r="I3276" s="132"/>
      <c r="J3276" s="132"/>
      <c r="K3276" s="132"/>
      <c r="L3276" s="133"/>
      <c r="M3276" s="134"/>
      <c r="N3276" s="132"/>
      <c r="O3276" s="132"/>
      <c r="P3276" s="134" t="str">
        <f t="shared" si="706"/>
        <v>nepildyti</v>
      </c>
      <c r="Q3276" s="135" t="str">
        <f t="shared" si="706"/>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si="707"/>
        <v>0</v>
      </c>
      <c r="BI3276" s="54">
        <f t="shared" si="702"/>
        <v>0</v>
      </c>
      <c r="BJ3276" s="54">
        <f t="shared" si="715"/>
        <v>0</v>
      </c>
      <c r="BK3276" s="54">
        <f t="shared" si="703"/>
        <v>0</v>
      </c>
      <c r="BL3276" s="54">
        <f t="shared" si="708"/>
        <v>0</v>
      </c>
      <c r="BM3276" s="54">
        <f t="shared" si="709"/>
        <v>0</v>
      </c>
      <c r="BN3276" s="54" t="str">
        <f t="shared" si="710"/>
        <v>ne</v>
      </c>
      <c r="BO3276" s="54" t="str">
        <f t="shared" si="711"/>
        <v>ne</v>
      </c>
      <c r="BP3276" s="54" t="str">
        <f t="shared" si="711"/>
        <v>ne</v>
      </c>
      <c r="BQ3276" s="54" t="str">
        <f t="shared" si="712"/>
        <v>ne</v>
      </c>
      <c r="BR3276" s="54" t="str">
        <f t="shared" si="713"/>
        <v>ne</v>
      </c>
      <c r="BS3276" s="54" t="str">
        <f t="shared" si="704"/>
        <v>ne</v>
      </c>
    </row>
    <row r="3277" spans="2:71" x14ac:dyDescent="0.25">
      <c r="B3277" s="54" t="e">
        <f>VLOOKUP(E3277,'VPS1'!$J$10:$J$29,1,FALSE)</f>
        <v>#N/A</v>
      </c>
      <c r="C3277" s="131" t="str">
        <f t="shared" si="705"/>
        <v/>
      </c>
      <c r="D3277" s="132"/>
      <c r="E3277" s="132"/>
      <c r="F3277" s="55"/>
      <c r="G3277" s="132"/>
      <c r="H3277" s="132"/>
      <c r="I3277" s="132"/>
      <c r="J3277" s="132"/>
      <c r="K3277" s="132"/>
      <c r="L3277" s="133"/>
      <c r="M3277" s="134"/>
      <c r="N3277" s="132"/>
      <c r="O3277" s="132"/>
      <c r="P3277" s="134" t="str">
        <f t="shared" si="706"/>
        <v>nepildyti</v>
      </c>
      <c r="Q3277" s="135" t="str">
        <f t="shared" si="706"/>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07"/>
        <v>0</v>
      </c>
      <c r="BI3277" s="54">
        <f t="shared" si="702"/>
        <v>0</v>
      </c>
      <c r="BJ3277" s="54">
        <f t="shared" si="715"/>
        <v>0</v>
      </c>
      <c r="BK3277" s="54">
        <f t="shared" si="703"/>
        <v>0</v>
      </c>
      <c r="BL3277" s="54">
        <f t="shared" si="708"/>
        <v>0</v>
      </c>
      <c r="BM3277" s="54">
        <f t="shared" si="709"/>
        <v>0</v>
      </c>
      <c r="BN3277" s="54" t="str">
        <f t="shared" si="710"/>
        <v>ne</v>
      </c>
      <c r="BO3277" s="54" t="str">
        <f t="shared" si="711"/>
        <v>ne</v>
      </c>
      <c r="BP3277" s="54" t="str">
        <f t="shared" si="711"/>
        <v>ne</v>
      </c>
      <c r="BQ3277" s="54" t="str">
        <f t="shared" si="712"/>
        <v>ne</v>
      </c>
      <c r="BR3277" s="54" t="str">
        <f t="shared" si="713"/>
        <v>ne</v>
      </c>
      <c r="BS3277" s="54" t="str">
        <f t="shared" si="704"/>
        <v>ne</v>
      </c>
    </row>
    <row r="3278" spans="2:71" x14ac:dyDescent="0.25">
      <c r="B3278" s="54" t="e">
        <f>VLOOKUP(E3278,'VPS1'!$J$10:$J$29,1,FALSE)</f>
        <v>#N/A</v>
      </c>
      <c r="C3278" s="131" t="str">
        <f t="shared" si="705"/>
        <v/>
      </c>
      <c r="D3278" s="132"/>
      <c r="E3278" s="132"/>
      <c r="F3278" s="55"/>
      <c r="G3278" s="132"/>
      <c r="H3278" s="132"/>
      <c r="I3278" s="132"/>
      <c r="J3278" s="132"/>
      <c r="K3278" s="132"/>
      <c r="L3278" s="133"/>
      <c r="M3278" s="134"/>
      <c r="N3278" s="132"/>
      <c r="O3278" s="132"/>
      <c r="P3278" s="134" t="str">
        <f t="shared" si="706"/>
        <v>nepildyti</v>
      </c>
      <c r="Q3278" s="135" t="str">
        <f t="shared" si="706"/>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07"/>
        <v>0</v>
      </c>
      <c r="BI3278" s="54">
        <f t="shared" ref="BI3278:BI3341" si="716">IF($AH3278&gt;0,YEAR($AH3278),)</f>
        <v>0</v>
      </c>
      <c r="BJ3278" s="54">
        <f t="shared" si="715"/>
        <v>0</v>
      </c>
      <c r="BK3278" s="54">
        <f t="shared" ref="BK3278:BK3341" si="717">IF($AJ3278&gt;0,YEAR($AJ3278),)</f>
        <v>0</v>
      </c>
      <c r="BL3278" s="54">
        <f t="shared" si="708"/>
        <v>0</v>
      </c>
      <c r="BM3278" s="54">
        <f t="shared" si="709"/>
        <v>0</v>
      </c>
      <c r="BN3278" s="54" t="str">
        <f t="shared" si="710"/>
        <v>ne</v>
      </c>
      <c r="BO3278" s="54" t="str">
        <f t="shared" si="711"/>
        <v>ne</v>
      </c>
      <c r="BP3278" s="54" t="str">
        <f t="shared" si="711"/>
        <v>ne</v>
      </c>
      <c r="BQ3278" s="54" t="str">
        <f t="shared" si="712"/>
        <v>ne</v>
      </c>
      <c r="BR3278" s="54" t="str">
        <f t="shared" si="713"/>
        <v>ne</v>
      </c>
      <c r="BS3278" s="54" t="str">
        <f t="shared" ref="BS3278:BS3341" si="718">IF(BK3278&gt;0,"taip","ne")</f>
        <v>ne</v>
      </c>
    </row>
    <row r="3279" spans="2:71" x14ac:dyDescent="0.25">
      <c r="B3279" s="54" t="e">
        <f>VLOOKUP(E3279,'VPS1'!$J$10:$J$29,1,FALSE)</f>
        <v>#N/A</v>
      </c>
      <c r="C3279" s="131" t="str">
        <f t="shared" ref="C3279:C3342" si="719">LEFT(E3279,4)</f>
        <v/>
      </c>
      <c r="D3279" s="132"/>
      <c r="E3279" s="132"/>
      <c r="F3279" s="55"/>
      <c r="G3279" s="132"/>
      <c r="H3279" s="132"/>
      <c r="I3279" s="132"/>
      <c r="J3279" s="132"/>
      <c r="K3279" s="132"/>
      <c r="L3279" s="133"/>
      <c r="M3279" s="134"/>
      <c r="N3279" s="132"/>
      <c r="O3279" s="132"/>
      <c r="P3279" s="134" t="str">
        <f t="shared" ref="P3279:Q3342" si="720">IF($N3279="fizinis asmuo","užpildykite","nepildyti")</f>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ref="BH3279:BH3342" si="721">IF($AF3279&gt;0,YEAR($AF3279),)</f>
        <v>0</v>
      </c>
      <c r="BI3279" s="54">
        <f t="shared" si="716"/>
        <v>0</v>
      </c>
      <c r="BJ3279" s="54">
        <f t="shared" si="715"/>
        <v>0</v>
      </c>
      <c r="BK3279" s="54">
        <f t="shared" si="717"/>
        <v>0</v>
      </c>
      <c r="BL3279" s="54">
        <f t="shared" ref="BL3279:BL3342" si="722">IF($AK3279&gt;0,$AK3279,)</f>
        <v>0</v>
      </c>
      <c r="BM3279" s="54">
        <f t="shared" ref="BM3279:BM3342" si="723">IF($AL3279&gt;0,$AL3279,)</f>
        <v>0</v>
      </c>
      <c r="BN3279" s="54" t="str">
        <f t="shared" ref="BN3279:BN3342" si="724">IF(BH3279&gt;0,"taip","ne")</f>
        <v>ne</v>
      </c>
      <c r="BO3279" s="54" t="str">
        <f t="shared" ref="BO3279:BP3342" si="725">IF(BI3279&gt;0,"taip","ne")</f>
        <v>ne</v>
      </c>
      <c r="BP3279" s="54" t="str">
        <f t="shared" si="725"/>
        <v>ne</v>
      </c>
      <c r="BQ3279" s="54" t="str">
        <f t="shared" ref="BQ3279:BQ3342" si="726">IF(BL3279&gt;0,"taip","ne")</f>
        <v>ne</v>
      </c>
      <c r="BR3279" s="54" t="str">
        <f t="shared" ref="BR3279:BR3342" si="727">IF(BM3279&gt;0,"taip","ne")</f>
        <v>ne</v>
      </c>
      <c r="BS3279" s="54" t="str">
        <f t="shared" si="718"/>
        <v>ne</v>
      </c>
    </row>
    <row r="3280" spans="2:71" x14ac:dyDescent="0.25">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5">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5">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5">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5">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5">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5">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5">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si="714"/>
        <v>0</v>
      </c>
      <c r="BH3287" s="54">
        <f t="shared" si="721"/>
        <v>0</v>
      </c>
      <c r="BI3287" s="54">
        <f t="shared" si="716"/>
        <v>0</v>
      </c>
      <c r="BJ3287" s="54">
        <f t="shared" si="715"/>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5">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14"/>
        <v>0</v>
      </c>
      <c r="BH3288" s="54">
        <f t="shared" si="721"/>
        <v>0</v>
      </c>
      <c r="BI3288" s="54">
        <f t="shared" si="716"/>
        <v>0</v>
      </c>
      <c r="BJ3288" s="54">
        <f t="shared" si="715"/>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5">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14"/>
        <v>0</v>
      </c>
      <c r="BH3289" s="54">
        <f t="shared" si="721"/>
        <v>0</v>
      </c>
      <c r="BI3289" s="54">
        <f t="shared" si="716"/>
        <v>0</v>
      </c>
      <c r="BJ3289" s="54">
        <f t="shared" si="715"/>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5">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ref="BG3290:BG3353" si="728">IF($F3290&gt;0,YEAR($F3290),)</f>
        <v>0</v>
      </c>
      <c r="BH3290" s="54">
        <f t="shared" si="721"/>
        <v>0</v>
      </c>
      <c r="BI3290" s="54">
        <f t="shared" si="716"/>
        <v>0</v>
      </c>
      <c r="BJ3290" s="54">
        <f t="shared" ref="BJ3290:BJ3353" si="729">IF($AI3290&gt;0,YEAR($AI3290),)</f>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5">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5">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5">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5">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5">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5">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5">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5">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5">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5">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5">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5">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5">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5">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5">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5">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5">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5">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5">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5">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5">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5">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5">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5">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5">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5">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5">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5">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5">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5">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5">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5">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5">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5">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5">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5">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5">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5">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5">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5">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5">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5">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5">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5">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5">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5">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5">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5">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5">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si="716"/>
        <v>0</v>
      </c>
      <c r="BJ3339" s="54">
        <f t="shared" si="729"/>
        <v>0</v>
      </c>
      <c r="BK3339" s="54">
        <f t="shared" si="717"/>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si="718"/>
        <v>ne</v>
      </c>
    </row>
    <row r="3340" spans="2:71" x14ac:dyDescent="0.25">
      <c r="B3340" s="54" t="e">
        <f>VLOOKUP(E3340,'VPS1'!$J$10:$J$29,1,FALSE)</f>
        <v>#N/A</v>
      </c>
      <c r="C3340" s="131" t="str">
        <f t="shared" si="719"/>
        <v/>
      </c>
      <c r="D3340" s="132"/>
      <c r="E3340" s="132"/>
      <c r="F3340" s="55"/>
      <c r="G3340" s="132"/>
      <c r="H3340" s="132"/>
      <c r="I3340" s="132"/>
      <c r="J3340" s="132"/>
      <c r="K3340" s="132"/>
      <c r="L3340" s="133"/>
      <c r="M3340" s="134"/>
      <c r="N3340" s="132"/>
      <c r="O3340" s="132"/>
      <c r="P3340" s="134" t="str">
        <f t="shared" si="720"/>
        <v>nepildyti</v>
      </c>
      <c r="Q3340" s="135" t="str">
        <f t="shared" si="720"/>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si="721"/>
        <v>0</v>
      </c>
      <c r="BI3340" s="54">
        <f t="shared" si="716"/>
        <v>0</v>
      </c>
      <c r="BJ3340" s="54">
        <f t="shared" si="729"/>
        <v>0</v>
      </c>
      <c r="BK3340" s="54">
        <f t="shared" si="717"/>
        <v>0</v>
      </c>
      <c r="BL3340" s="54">
        <f t="shared" si="722"/>
        <v>0</v>
      </c>
      <c r="BM3340" s="54">
        <f t="shared" si="723"/>
        <v>0</v>
      </c>
      <c r="BN3340" s="54" t="str">
        <f t="shared" si="724"/>
        <v>ne</v>
      </c>
      <c r="BO3340" s="54" t="str">
        <f t="shared" si="725"/>
        <v>ne</v>
      </c>
      <c r="BP3340" s="54" t="str">
        <f t="shared" si="725"/>
        <v>ne</v>
      </c>
      <c r="BQ3340" s="54" t="str">
        <f t="shared" si="726"/>
        <v>ne</v>
      </c>
      <c r="BR3340" s="54" t="str">
        <f t="shared" si="727"/>
        <v>ne</v>
      </c>
      <c r="BS3340" s="54" t="str">
        <f t="shared" si="718"/>
        <v>ne</v>
      </c>
    </row>
    <row r="3341" spans="2:71" x14ac:dyDescent="0.25">
      <c r="B3341" s="54" t="e">
        <f>VLOOKUP(E3341,'VPS1'!$J$10:$J$29,1,FALSE)</f>
        <v>#N/A</v>
      </c>
      <c r="C3341" s="131" t="str">
        <f t="shared" si="719"/>
        <v/>
      </c>
      <c r="D3341" s="132"/>
      <c r="E3341" s="132"/>
      <c r="F3341" s="55"/>
      <c r="G3341" s="132"/>
      <c r="H3341" s="132"/>
      <c r="I3341" s="132"/>
      <c r="J3341" s="132"/>
      <c r="K3341" s="132"/>
      <c r="L3341" s="133"/>
      <c r="M3341" s="134"/>
      <c r="N3341" s="132"/>
      <c r="O3341" s="132"/>
      <c r="P3341" s="134" t="str">
        <f t="shared" si="720"/>
        <v>nepildyti</v>
      </c>
      <c r="Q3341" s="135" t="str">
        <f t="shared" si="720"/>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21"/>
        <v>0</v>
      </c>
      <c r="BI3341" s="54">
        <f t="shared" si="716"/>
        <v>0</v>
      </c>
      <c r="BJ3341" s="54">
        <f t="shared" si="729"/>
        <v>0</v>
      </c>
      <c r="BK3341" s="54">
        <f t="shared" si="717"/>
        <v>0</v>
      </c>
      <c r="BL3341" s="54">
        <f t="shared" si="722"/>
        <v>0</v>
      </c>
      <c r="BM3341" s="54">
        <f t="shared" si="723"/>
        <v>0</v>
      </c>
      <c r="BN3341" s="54" t="str">
        <f t="shared" si="724"/>
        <v>ne</v>
      </c>
      <c r="BO3341" s="54" t="str">
        <f t="shared" si="725"/>
        <v>ne</v>
      </c>
      <c r="BP3341" s="54" t="str">
        <f t="shared" si="725"/>
        <v>ne</v>
      </c>
      <c r="BQ3341" s="54" t="str">
        <f t="shared" si="726"/>
        <v>ne</v>
      </c>
      <c r="BR3341" s="54" t="str">
        <f t="shared" si="727"/>
        <v>ne</v>
      </c>
      <c r="BS3341" s="54" t="str">
        <f t="shared" si="718"/>
        <v>ne</v>
      </c>
    </row>
    <row r="3342" spans="2:71" x14ac:dyDescent="0.25">
      <c r="B3342" s="54" t="e">
        <f>VLOOKUP(E3342,'VPS1'!$J$10:$J$29,1,FALSE)</f>
        <v>#N/A</v>
      </c>
      <c r="C3342" s="131" t="str">
        <f t="shared" si="719"/>
        <v/>
      </c>
      <c r="D3342" s="132"/>
      <c r="E3342" s="132"/>
      <c r="F3342" s="55"/>
      <c r="G3342" s="132"/>
      <c r="H3342" s="132"/>
      <c r="I3342" s="132"/>
      <c r="J3342" s="132"/>
      <c r="K3342" s="132"/>
      <c r="L3342" s="133"/>
      <c r="M3342" s="134"/>
      <c r="N3342" s="132"/>
      <c r="O3342" s="132"/>
      <c r="P3342" s="134" t="str">
        <f t="shared" si="720"/>
        <v>nepildyti</v>
      </c>
      <c r="Q3342" s="135" t="str">
        <f t="shared" si="720"/>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21"/>
        <v>0</v>
      </c>
      <c r="BI3342" s="54">
        <f t="shared" ref="BI3342:BI3405" si="730">IF($AH3342&gt;0,YEAR($AH3342),)</f>
        <v>0</v>
      </c>
      <c r="BJ3342" s="54">
        <f t="shared" si="729"/>
        <v>0</v>
      </c>
      <c r="BK3342" s="54">
        <f t="shared" ref="BK3342:BK3405" si="731">IF($AJ3342&gt;0,YEAR($AJ3342),)</f>
        <v>0</v>
      </c>
      <c r="BL3342" s="54">
        <f t="shared" si="722"/>
        <v>0</v>
      </c>
      <c r="BM3342" s="54">
        <f t="shared" si="723"/>
        <v>0</v>
      </c>
      <c r="BN3342" s="54" t="str">
        <f t="shared" si="724"/>
        <v>ne</v>
      </c>
      <c r="BO3342" s="54" t="str">
        <f t="shared" si="725"/>
        <v>ne</v>
      </c>
      <c r="BP3342" s="54" t="str">
        <f t="shared" si="725"/>
        <v>ne</v>
      </c>
      <c r="BQ3342" s="54" t="str">
        <f t="shared" si="726"/>
        <v>ne</v>
      </c>
      <c r="BR3342" s="54" t="str">
        <f t="shared" si="727"/>
        <v>ne</v>
      </c>
      <c r="BS3342" s="54" t="str">
        <f t="shared" ref="BS3342:BS3405" si="732">IF(BK3342&gt;0,"taip","ne")</f>
        <v>ne</v>
      </c>
    </row>
    <row r="3343" spans="2:71" x14ac:dyDescent="0.25">
      <c r="B3343" s="54" t="e">
        <f>VLOOKUP(E3343,'VPS1'!$J$10:$J$29,1,FALSE)</f>
        <v>#N/A</v>
      </c>
      <c r="C3343" s="131" t="str">
        <f t="shared" ref="C3343:C3406" si="733">LEFT(E3343,4)</f>
        <v/>
      </c>
      <c r="D3343" s="132"/>
      <c r="E3343" s="132"/>
      <c r="F3343" s="55"/>
      <c r="G3343" s="132"/>
      <c r="H3343" s="132"/>
      <c r="I3343" s="132"/>
      <c r="J3343" s="132"/>
      <c r="K3343" s="132"/>
      <c r="L3343" s="133"/>
      <c r="M3343" s="134"/>
      <c r="N3343" s="132"/>
      <c r="O3343" s="132"/>
      <c r="P3343" s="134" t="str">
        <f t="shared" ref="P3343:Q3406" si="734">IF($N3343="fizinis asmuo","užpildykite","nepildyti")</f>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ref="BH3343:BH3406" si="735">IF($AF3343&gt;0,YEAR($AF3343),)</f>
        <v>0</v>
      </c>
      <c r="BI3343" s="54">
        <f t="shared" si="730"/>
        <v>0</v>
      </c>
      <c r="BJ3343" s="54">
        <f t="shared" si="729"/>
        <v>0</v>
      </c>
      <c r="BK3343" s="54">
        <f t="shared" si="731"/>
        <v>0</v>
      </c>
      <c r="BL3343" s="54">
        <f t="shared" ref="BL3343:BL3406" si="736">IF($AK3343&gt;0,$AK3343,)</f>
        <v>0</v>
      </c>
      <c r="BM3343" s="54">
        <f t="shared" ref="BM3343:BM3406" si="737">IF($AL3343&gt;0,$AL3343,)</f>
        <v>0</v>
      </c>
      <c r="BN3343" s="54" t="str">
        <f t="shared" ref="BN3343:BN3406" si="738">IF(BH3343&gt;0,"taip","ne")</f>
        <v>ne</v>
      </c>
      <c r="BO3343" s="54" t="str">
        <f t="shared" ref="BO3343:BP3406" si="739">IF(BI3343&gt;0,"taip","ne")</f>
        <v>ne</v>
      </c>
      <c r="BP3343" s="54" t="str">
        <f t="shared" si="739"/>
        <v>ne</v>
      </c>
      <c r="BQ3343" s="54" t="str">
        <f t="shared" ref="BQ3343:BQ3406" si="740">IF(BL3343&gt;0,"taip","ne")</f>
        <v>ne</v>
      </c>
      <c r="BR3343" s="54" t="str">
        <f t="shared" ref="BR3343:BR3406" si="741">IF(BM3343&gt;0,"taip","ne")</f>
        <v>ne</v>
      </c>
      <c r="BS3343" s="54" t="str">
        <f t="shared" si="732"/>
        <v>ne</v>
      </c>
    </row>
    <row r="3344" spans="2:71" x14ac:dyDescent="0.25">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5">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5">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5">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5">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5">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5">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5">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si="728"/>
        <v>0</v>
      </c>
      <c r="BH3351" s="54">
        <f t="shared" si="735"/>
        <v>0</v>
      </c>
      <c r="BI3351" s="54">
        <f t="shared" si="730"/>
        <v>0</v>
      </c>
      <c r="BJ3351" s="54">
        <f t="shared" si="729"/>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5">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28"/>
        <v>0</v>
      </c>
      <c r="BH3352" s="54">
        <f t="shared" si="735"/>
        <v>0</v>
      </c>
      <c r="BI3352" s="54">
        <f t="shared" si="730"/>
        <v>0</v>
      </c>
      <c r="BJ3352" s="54">
        <f t="shared" si="729"/>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5">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28"/>
        <v>0</v>
      </c>
      <c r="BH3353" s="54">
        <f t="shared" si="735"/>
        <v>0</v>
      </c>
      <c r="BI3353" s="54">
        <f t="shared" si="730"/>
        <v>0</v>
      </c>
      <c r="BJ3353" s="54">
        <f t="shared" si="729"/>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5">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ref="BG3354:BG3417" si="742">IF($F3354&gt;0,YEAR($F3354),)</f>
        <v>0</v>
      </c>
      <c r="BH3354" s="54">
        <f t="shared" si="735"/>
        <v>0</v>
      </c>
      <c r="BI3354" s="54">
        <f t="shared" si="730"/>
        <v>0</v>
      </c>
      <c r="BJ3354" s="54">
        <f t="shared" ref="BJ3354:BJ3417" si="743">IF($AI3354&gt;0,YEAR($AI3354),)</f>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5">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5">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5">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5">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5">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5">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5">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5">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5">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5">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5">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5">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5">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5">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5">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5">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5">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5">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5">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5">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5">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5">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5">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5">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5">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5">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5">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5">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5">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5">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5">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5">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5">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5">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5">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5">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5">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5">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5">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5">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5">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5">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5">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5">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5">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5">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5">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5">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5">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si="730"/>
        <v>0</v>
      </c>
      <c r="BJ3403" s="54">
        <f t="shared" si="743"/>
        <v>0</v>
      </c>
      <c r="BK3403" s="54">
        <f t="shared" si="731"/>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si="732"/>
        <v>ne</v>
      </c>
    </row>
    <row r="3404" spans="2:71" x14ac:dyDescent="0.25">
      <c r="B3404" s="54" t="e">
        <f>VLOOKUP(E3404,'VPS1'!$J$10:$J$29,1,FALSE)</f>
        <v>#N/A</v>
      </c>
      <c r="C3404" s="131" t="str">
        <f t="shared" si="733"/>
        <v/>
      </c>
      <c r="D3404" s="132"/>
      <c r="E3404" s="132"/>
      <c r="F3404" s="55"/>
      <c r="G3404" s="132"/>
      <c r="H3404" s="132"/>
      <c r="I3404" s="132"/>
      <c r="J3404" s="132"/>
      <c r="K3404" s="132"/>
      <c r="L3404" s="133"/>
      <c r="M3404" s="134"/>
      <c r="N3404" s="132"/>
      <c r="O3404" s="132"/>
      <c r="P3404" s="134" t="str">
        <f t="shared" si="734"/>
        <v>nepildyti</v>
      </c>
      <c r="Q3404" s="135" t="str">
        <f t="shared" si="734"/>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si="735"/>
        <v>0</v>
      </c>
      <c r="BI3404" s="54">
        <f t="shared" si="730"/>
        <v>0</v>
      </c>
      <c r="BJ3404" s="54">
        <f t="shared" si="743"/>
        <v>0</v>
      </c>
      <c r="BK3404" s="54">
        <f t="shared" si="731"/>
        <v>0</v>
      </c>
      <c r="BL3404" s="54">
        <f t="shared" si="736"/>
        <v>0</v>
      </c>
      <c r="BM3404" s="54">
        <f t="shared" si="737"/>
        <v>0</v>
      </c>
      <c r="BN3404" s="54" t="str">
        <f t="shared" si="738"/>
        <v>ne</v>
      </c>
      <c r="BO3404" s="54" t="str">
        <f t="shared" si="739"/>
        <v>ne</v>
      </c>
      <c r="BP3404" s="54" t="str">
        <f t="shared" si="739"/>
        <v>ne</v>
      </c>
      <c r="BQ3404" s="54" t="str">
        <f t="shared" si="740"/>
        <v>ne</v>
      </c>
      <c r="BR3404" s="54" t="str">
        <f t="shared" si="741"/>
        <v>ne</v>
      </c>
      <c r="BS3404" s="54" t="str">
        <f t="shared" si="732"/>
        <v>ne</v>
      </c>
    </row>
    <row r="3405" spans="2:71" x14ac:dyDescent="0.25">
      <c r="B3405" s="54" t="e">
        <f>VLOOKUP(E3405,'VPS1'!$J$10:$J$29,1,FALSE)</f>
        <v>#N/A</v>
      </c>
      <c r="C3405" s="131" t="str">
        <f t="shared" si="733"/>
        <v/>
      </c>
      <c r="D3405" s="132"/>
      <c r="E3405" s="132"/>
      <c r="F3405" s="55"/>
      <c r="G3405" s="132"/>
      <c r="H3405" s="132"/>
      <c r="I3405" s="132"/>
      <c r="J3405" s="132"/>
      <c r="K3405" s="132"/>
      <c r="L3405" s="133"/>
      <c r="M3405" s="134"/>
      <c r="N3405" s="132"/>
      <c r="O3405" s="132"/>
      <c r="P3405" s="134" t="str">
        <f t="shared" si="734"/>
        <v>nepildyti</v>
      </c>
      <c r="Q3405" s="135" t="str">
        <f t="shared" si="734"/>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35"/>
        <v>0</v>
      </c>
      <c r="BI3405" s="54">
        <f t="shared" si="730"/>
        <v>0</v>
      </c>
      <c r="BJ3405" s="54">
        <f t="shared" si="743"/>
        <v>0</v>
      </c>
      <c r="BK3405" s="54">
        <f t="shared" si="731"/>
        <v>0</v>
      </c>
      <c r="BL3405" s="54">
        <f t="shared" si="736"/>
        <v>0</v>
      </c>
      <c r="BM3405" s="54">
        <f t="shared" si="737"/>
        <v>0</v>
      </c>
      <c r="BN3405" s="54" t="str">
        <f t="shared" si="738"/>
        <v>ne</v>
      </c>
      <c r="BO3405" s="54" t="str">
        <f t="shared" si="739"/>
        <v>ne</v>
      </c>
      <c r="BP3405" s="54" t="str">
        <f t="shared" si="739"/>
        <v>ne</v>
      </c>
      <c r="BQ3405" s="54" t="str">
        <f t="shared" si="740"/>
        <v>ne</v>
      </c>
      <c r="BR3405" s="54" t="str">
        <f t="shared" si="741"/>
        <v>ne</v>
      </c>
      <c r="BS3405" s="54" t="str">
        <f t="shared" si="732"/>
        <v>ne</v>
      </c>
    </row>
    <row r="3406" spans="2:71" x14ac:dyDescent="0.25">
      <c r="B3406" s="54" t="e">
        <f>VLOOKUP(E3406,'VPS1'!$J$10:$J$29,1,FALSE)</f>
        <v>#N/A</v>
      </c>
      <c r="C3406" s="131" t="str">
        <f t="shared" si="733"/>
        <v/>
      </c>
      <c r="D3406" s="132"/>
      <c r="E3406" s="132"/>
      <c r="F3406" s="55"/>
      <c r="G3406" s="132"/>
      <c r="H3406" s="132"/>
      <c r="I3406" s="132"/>
      <c r="J3406" s="132"/>
      <c r="K3406" s="132"/>
      <c r="L3406" s="133"/>
      <c r="M3406" s="134"/>
      <c r="N3406" s="132"/>
      <c r="O3406" s="132"/>
      <c r="P3406" s="134" t="str">
        <f t="shared" si="734"/>
        <v>nepildyti</v>
      </c>
      <c r="Q3406" s="135" t="str">
        <f t="shared" si="734"/>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35"/>
        <v>0</v>
      </c>
      <c r="BI3406" s="54">
        <f t="shared" ref="BI3406:BI3469" si="744">IF($AH3406&gt;0,YEAR($AH3406),)</f>
        <v>0</v>
      </c>
      <c r="BJ3406" s="54">
        <f t="shared" si="743"/>
        <v>0</v>
      </c>
      <c r="BK3406" s="54">
        <f t="shared" ref="BK3406:BK3469" si="745">IF($AJ3406&gt;0,YEAR($AJ3406),)</f>
        <v>0</v>
      </c>
      <c r="BL3406" s="54">
        <f t="shared" si="736"/>
        <v>0</v>
      </c>
      <c r="BM3406" s="54">
        <f t="shared" si="737"/>
        <v>0</v>
      </c>
      <c r="BN3406" s="54" t="str">
        <f t="shared" si="738"/>
        <v>ne</v>
      </c>
      <c r="BO3406" s="54" t="str">
        <f t="shared" si="739"/>
        <v>ne</v>
      </c>
      <c r="BP3406" s="54" t="str">
        <f t="shared" si="739"/>
        <v>ne</v>
      </c>
      <c r="BQ3406" s="54" t="str">
        <f t="shared" si="740"/>
        <v>ne</v>
      </c>
      <c r="BR3406" s="54" t="str">
        <f t="shared" si="741"/>
        <v>ne</v>
      </c>
      <c r="BS3406" s="54" t="str">
        <f t="shared" ref="BS3406:BS3469" si="746">IF(BK3406&gt;0,"taip","ne")</f>
        <v>ne</v>
      </c>
    </row>
    <row r="3407" spans="2:71" x14ac:dyDescent="0.25">
      <c r="B3407" s="54" t="e">
        <f>VLOOKUP(E3407,'VPS1'!$J$10:$J$29,1,FALSE)</f>
        <v>#N/A</v>
      </c>
      <c r="C3407" s="131" t="str">
        <f t="shared" ref="C3407:C3470" si="747">LEFT(E3407,4)</f>
        <v/>
      </c>
      <c r="D3407" s="132"/>
      <c r="E3407" s="132"/>
      <c r="F3407" s="55"/>
      <c r="G3407" s="132"/>
      <c r="H3407" s="132"/>
      <c r="I3407" s="132"/>
      <c r="J3407" s="132"/>
      <c r="K3407" s="132"/>
      <c r="L3407" s="133"/>
      <c r="M3407" s="134"/>
      <c r="N3407" s="132"/>
      <c r="O3407" s="132"/>
      <c r="P3407" s="134" t="str">
        <f t="shared" ref="P3407:Q3470" si="748">IF($N3407="fizinis asmuo","užpildykite","nepildyti")</f>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ref="BH3407:BH3470" si="749">IF($AF3407&gt;0,YEAR($AF3407),)</f>
        <v>0</v>
      </c>
      <c r="BI3407" s="54">
        <f t="shared" si="744"/>
        <v>0</v>
      </c>
      <c r="BJ3407" s="54">
        <f t="shared" si="743"/>
        <v>0</v>
      </c>
      <c r="BK3407" s="54">
        <f t="shared" si="745"/>
        <v>0</v>
      </c>
      <c r="BL3407" s="54">
        <f t="shared" ref="BL3407:BL3470" si="750">IF($AK3407&gt;0,$AK3407,)</f>
        <v>0</v>
      </c>
      <c r="BM3407" s="54">
        <f t="shared" ref="BM3407:BM3470" si="751">IF($AL3407&gt;0,$AL3407,)</f>
        <v>0</v>
      </c>
      <c r="BN3407" s="54" t="str">
        <f t="shared" ref="BN3407:BN3470" si="752">IF(BH3407&gt;0,"taip","ne")</f>
        <v>ne</v>
      </c>
      <c r="BO3407" s="54" t="str">
        <f t="shared" ref="BO3407:BP3470" si="753">IF(BI3407&gt;0,"taip","ne")</f>
        <v>ne</v>
      </c>
      <c r="BP3407" s="54" t="str">
        <f t="shared" si="753"/>
        <v>ne</v>
      </c>
      <c r="BQ3407" s="54" t="str">
        <f t="shared" ref="BQ3407:BQ3470" si="754">IF(BL3407&gt;0,"taip","ne")</f>
        <v>ne</v>
      </c>
      <c r="BR3407" s="54" t="str">
        <f t="shared" ref="BR3407:BR3470" si="755">IF(BM3407&gt;0,"taip","ne")</f>
        <v>ne</v>
      </c>
      <c r="BS3407" s="54" t="str">
        <f t="shared" si="746"/>
        <v>ne</v>
      </c>
    </row>
    <row r="3408" spans="2:71" x14ac:dyDescent="0.25">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5">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5">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5">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5">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5">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5">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5">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si="742"/>
        <v>0</v>
      </c>
      <c r="BH3415" s="54">
        <f t="shared" si="749"/>
        <v>0</v>
      </c>
      <c r="BI3415" s="54">
        <f t="shared" si="744"/>
        <v>0</v>
      </c>
      <c r="BJ3415" s="54">
        <f t="shared" si="743"/>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5">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42"/>
        <v>0</v>
      </c>
      <c r="BH3416" s="54">
        <f t="shared" si="749"/>
        <v>0</v>
      </c>
      <c r="BI3416" s="54">
        <f t="shared" si="744"/>
        <v>0</v>
      </c>
      <c r="BJ3416" s="54">
        <f t="shared" si="743"/>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5">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42"/>
        <v>0</v>
      </c>
      <c r="BH3417" s="54">
        <f t="shared" si="749"/>
        <v>0</v>
      </c>
      <c r="BI3417" s="54">
        <f t="shared" si="744"/>
        <v>0</v>
      </c>
      <c r="BJ3417" s="54">
        <f t="shared" si="743"/>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5">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ref="BG3418:BG3481" si="756">IF($F3418&gt;0,YEAR($F3418),)</f>
        <v>0</v>
      </c>
      <c r="BH3418" s="54">
        <f t="shared" si="749"/>
        <v>0</v>
      </c>
      <c r="BI3418" s="54">
        <f t="shared" si="744"/>
        <v>0</v>
      </c>
      <c r="BJ3418" s="54">
        <f t="shared" ref="BJ3418:BJ3481" si="757">IF($AI3418&gt;0,YEAR($AI3418),)</f>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5">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5">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5">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5">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5">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5">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5">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5">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5">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5">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5">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5">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5">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5">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5">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5">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5">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5">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5">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5">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5">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5">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5">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5">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5">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5">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5">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5">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5">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5">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5">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5">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5">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5">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5">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5">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5">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5">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5">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5">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5">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5">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5">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5">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5">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5">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5">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5">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5">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si="744"/>
        <v>0</v>
      </c>
      <c r="BJ3467" s="54">
        <f t="shared" si="757"/>
        <v>0</v>
      </c>
      <c r="BK3467" s="54">
        <f t="shared" si="745"/>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si="746"/>
        <v>ne</v>
      </c>
    </row>
    <row r="3468" spans="2:71" x14ac:dyDescent="0.25">
      <c r="B3468" s="54" t="e">
        <f>VLOOKUP(E3468,'VPS1'!$J$10:$J$29,1,FALSE)</f>
        <v>#N/A</v>
      </c>
      <c r="C3468" s="131" t="str">
        <f t="shared" si="747"/>
        <v/>
      </c>
      <c r="D3468" s="132"/>
      <c r="E3468" s="132"/>
      <c r="F3468" s="55"/>
      <c r="G3468" s="132"/>
      <c r="H3468" s="132"/>
      <c r="I3468" s="132"/>
      <c r="J3468" s="132"/>
      <c r="K3468" s="132"/>
      <c r="L3468" s="133"/>
      <c r="M3468" s="134"/>
      <c r="N3468" s="132"/>
      <c r="O3468" s="132"/>
      <c r="P3468" s="134" t="str">
        <f t="shared" si="748"/>
        <v>nepildyti</v>
      </c>
      <c r="Q3468" s="135" t="str">
        <f t="shared" si="748"/>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si="749"/>
        <v>0</v>
      </c>
      <c r="BI3468" s="54">
        <f t="shared" si="744"/>
        <v>0</v>
      </c>
      <c r="BJ3468" s="54">
        <f t="shared" si="757"/>
        <v>0</v>
      </c>
      <c r="BK3468" s="54">
        <f t="shared" si="745"/>
        <v>0</v>
      </c>
      <c r="BL3468" s="54">
        <f t="shared" si="750"/>
        <v>0</v>
      </c>
      <c r="BM3468" s="54">
        <f t="shared" si="751"/>
        <v>0</v>
      </c>
      <c r="BN3468" s="54" t="str">
        <f t="shared" si="752"/>
        <v>ne</v>
      </c>
      <c r="BO3468" s="54" t="str">
        <f t="shared" si="753"/>
        <v>ne</v>
      </c>
      <c r="BP3468" s="54" t="str">
        <f t="shared" si="753"/>
        <v>ne</v>
      </c>
      <c r="BQ3468" s="54" t="str">
        <f t="shared" si="754"/>
        <v>ne</v>
      </c>
      <c r="BR3468" s="54" t="str">
        <f t="shared" si="755"/>
        <v>ne</v>
      </c>
      <c r="BS3468" s="54" t="str">
        <f t="shared" si="746"/>
        <v>ne</v>
      </c>
    </row>
    <row r="3469" spans="2:71" x14ac:dyDescent="0.25">
      <c r="B3469" s="54" t="e">
        <f>VLOOKUP(E3469,'VPS1'!$J$10:$J$29,1,FALSE)</f>
        <v>#N/A</v>
      </c>
      <c r="C3469" s="131" t="str">
        <f t="shared" si="747"/>
        <v/>
      </c>
      <c r="D3469" s="132"/>
      <c r="E3469" s="132"/>
      <c r="F3469" s="55"/>
      <c r="G3469" s="132"/>
      <c r="H3469" s="132"/>
      <c r="I3469" s="132"/>
      <c r="J3469" s="132"/>
      <c r="K3469" s="132"/>
      <c r="L3469" s="133"/>
      <c r="M3469" s="134"/>
      <c r="N3469" s="132"/>
      <c r="O3469" s="132"/>
      <c r="P3469" s="134" t="str">
        <f t="shared" si="748"/>
        <v>nepildyti</v>
      </c>
      <c r="Q3469" s="135" t="str">
        <f t="shared" si="748"/>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49"/>
        <v>0</v>
      </c>
      <c r="BI3469" s="54">
        <f t="shared" si="744"/>
        <v>0</v>
      </c>
      <c r="BJ3469" s="54">
        <f t="shared" si="757"/>
        <v>0</v>
      </c>
      <c r="BK3469" s="54">
        <f t="shared" si="745"/>
        <v>0</v>
      </c>
      <c r="BL3469" s="54">
        <f t="shared" si="750"/>
        <v>0</v>
      </c>
      <c r="BM3469" s="54">
        <f t="shared" si="751"/>
        <v>0</v>
      </c>
      <c r="BN3469" s="54" t="str">
        <f t="shared" si="752"/>
        <v>ne</v>
      </c>
      <c r="BO3469" s="54" t="str">
        <f t="shared" si="753"/>
        <v>ne</v>
      </c>
      <c r="BP3469" s="54" t="str">
        <f t="shared" si="753"/>
        <v>ne</v>
      </c>
      <c r="BQ3469" s="54" t="str">
        <f t="shared" si="754"/>
        <v>ne</v>
      </c>
      <c r="BR3469" s="54" t="str">
        <f t="shared" si="755"/>
        <v>ne</v>
      </c>
      <c r="BS3469" s="54" t="str">
        <f t="shared" si="746"/>
        <v>ne</v>
      </c>
    </row>
    <row r="3470" spans="2:71" x14ac:dyDescent="0.25">
      <c r="B3470" s="54" t="e">
        <f>VLOOKUP(E3470,'VPS1'!$J$10:$J$29,1,FALSE)</f>
        <v>#N/A</v>
      </c>
      <c r="C3470" s="131" t="str">
        <f t="shared" si="747"/>
        <v/>
      </c>
      <c r="D3470" s="132"/>
      <c r="E3470" s="132"/>
      <c r="F3470" s="55"/>
      <c r="G3470" s="132"/>
      <c r="H3470" s="132"/>
      <c r="I3470" s="132"/>
      <c r="J3470" s="132"/>
      <c r="K3470" s="132"/>
      <c r="L3470" s="133"/>
      <c r="M3470" s="134"/>
      <c r="N3470" s="132"/>
      <c r="O3470" s="132"/>
      <c r="P3470" s="134" t="str">
        <f t="shared" si="748"/>
        <v>nepildyti</v>
      </c>
      <c r="Q3470" s="135" t="str">
        <f t="shared" si="748"/>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49"/>
        <v>0</v>
      </c>
      <c r="BI3470" s="54">
        <f t="shared" ref="BI3470:BI3533" si="758">IF($AH3470&gt;0,YEAR($AH3470),)</f>
        <v>0</v>
      </c>
      <c r="BJ3470" s="54">
        <f t="shared" si="757"/>
        <v>0</v>
      </c>
      <c r="BK3470" s="54">
        <f t="shared" ref="BK3470:BK3533" si="759">IF($AJ3470&gt;0,YEAR($AJ3470),)</f>
        <v>0</v>
      </c>
      <c r="BL3470" s="54">
        <f t="shared" si="750"/>
        <v>0</v>
      </c>
      <c r="BM3470" s="54">
        <f t="shared" si="751"/>
        <v>0</v>
      </c>
      <c r="BN3470" s="54" t="str">
        <f t="shared" si="752"/>
        <v>ne</v>
      </c>
      <c r="BO3470" s="54" t="str">
        <f t="shared" si="753"/>
        <v>ne</v>
      </c>
      <c r="BP3470" s="54" t="str">
        <f t="shared" si="753"/>
        <v>ne</v>
      </c>
      <c r="BQ3470" s="54" t="str">
        <f t="shared" si="754"/>
        <v>ne</v>
      </c>
      <c r="BR3470" s="54" t="str">
        <f t="shared" si="755"/>
        <v>ne</v>
      </c>
      <c r="BS3470" s="54" t="str">
        <f t="shared" ref="BS3470:BS3533" si="760">IF(BK3470&gt;0,"taip","ne")</f>
        <v>ne</v>
      </c>
    </row>
    <row r="3471" spans="2:71" x14ac:dyDescent="0.25">
      <c r="B3471" s="54" t="e">
        <f>VLOOKUP(E3471,'VPS1'!$J$10:$J$29,1,FALSE)</f>
        <v>#N/A</v>
      </c>
      <c r="C3471" s="131" t="str">
        <f t="shared" ref="C3471:C3534" si="761">LEFT(E3471,4)</f>
        <v/>
      </c>
      <c r="D3471" s="132"/>
      <c r="E3471" s="132"/>
      <c r="F3471" s="55"/>
      <c r="G3471" s="132"/>
      <c r="H3471" s="132"/>
      <c r="I3471" s="132"/>
      <c r="J3471" s="132"/>
      <c r="K3471" s="132"/>
      <c r="L3471" s="133"/>
      <c r="M3471" s="134"/>
      <c r="N3471" s="132"/>
      <c r="O3471" s="132"/>
      <c r="P3471" s="134" t="str">
        <f t="shared" ref="P3471:Q3534" si="762">IF($N3471="fizinis asmuo","užpildykite","nepildyti")</f>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ref="BH3471:BH3534" si="763">IF($AF3471&gt;0,YEAR($AF3471),)</f>
        <v>0</v>
      </c>
      <c r="BI3471" s="54">
        <f t="shared" si="758"/>
        <v>0</v>
      </c>
      <c r="BJ3471" s="54">
        <f t="shared" si="757"/>
        <v>0</v>
      </c>
      <c r="BK3471" s="54">
        <f t="shared" si="759"/>
        <v>0</v>
      </c>
      <c r="BL3471" s="54">
        <f t="shared" ref="BL3471:BL3534" si="764">IF($AK3471&gt;0,$AK3471,)</f>
        <v>0</v>
      </c>
      <c r="BM3471" s="54">
        <f t="shared" ref="BM3471:BM3534" si="765">IF($AL3471&gt;0,$AL3471,)</f>
        <v>0</v>
      </c>
      <c r="BN3471" s="54" t="str">
        <f t="shared" ref="BN3471:BN3534" si="766">IF(BH3471&gt;0,"taip","ne")</f>
        <v>ne</v>
      </c>
      <c r="BO3471" s="54" t="str">
        <f t="shared" ref="BO3471:BP3534" si="767">IF(BI3471&gt;0,"taip","ne")</f>
        <v>ne</v>
      </c>
      <c r="BP3471" s="54" t="str">
        <f t="shared" si="767"/>
        <v>ne</v>
      </c>
      <c r="BQ3471" s="54" t="str">
        <f t="shared" ref="BQ3471:BQ3534" si="768">IF(BL3471&gt;0,"taip","ne")</f>
        <v>ne</v>
      </c>
      <c r="BR3471" s="54" t="str">
        <f t="shared" ref="BR3471:BR3534" si="769">IF(BM3471&gt;0,"taip","ne")</f>
        <v>ne</v>
      </c>
      <c r="BS3471" s="54" t="str">
        <f t="shared" si="760"/>
        <v>ne</v>
      </c>
    </row>
    <row r="3472" spans="2:71" x14ac:dyDescent="0.25">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5">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5">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5">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5">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5">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5">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5">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si="756"/>
        <v>0</v>
      </c>
      <c r="BH3479" s="54">
        <f t="shared" si="763"/>
        <v>0</v>
      </c>
      <c r="BI3479" s="54">
        <f t="shared" si="758"/>
        <v>0</v>
      </c>
      <c r="BJ3479" s="54">
        <f t="shared" si="757"/>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5">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56"/>
        <v>0</v>
      </c>
      <c r="BH3480" s="54">
        <f t="shared" si="763"/>
        <v>0</v>
      </c>
      <c r="BI3480" s="54">
        <f t="shared" si="758"/>
        <v>0</v>
      </c>
      <c r="BJ3480" s="54">
        <f t="shared" si="757"/>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5">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56"/>
        <v>0</v>
      </c>
      <c r="BH3481" s="54">
        <f t="shared" si="763"/>
        <v>0</v>
      </c>
      <c r="BI3481" s="54">
        <f t="shared" si="758"/>
        <v>0</v>
      </c>
      <c r="BJ3481" s="54">
        <f t="shared" si="757"/>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5">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ref="BG3482:BG3545" si="770">IF($F3482&gt;0,YEAR($F3482),)</f>
        <v>0</v>
      </c>
      <c r="BH3482" s="54">
        <f t="shared" si="763"/>
        <v>0</v>
      </c>
      <c r="BI3482" s="54">
        <f t="shared" si="758"/>
        <v>0</v>
      </c>
      <c r="BJ3482" s="54">
        <f t="shared" ref="BJ3482:BJ3545" si="771">IF($AI3482&gt;0,YEAR($AI3482),)</f>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5">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5">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5">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5">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5">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5">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5">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5">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5">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5">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5">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5">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5">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5">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5">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5">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5">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5">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5">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5">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5">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5">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5">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5">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5">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5">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5">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5">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5">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5">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5">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5">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5">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5">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5">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5">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5">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5">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5">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5">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5">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5">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5">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5">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5">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5">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5">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5">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5">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si="758"/>
        <v>0</v>
      </c>
      <c r="BJ3531" s="54">
        <f t="shared" si="771"/>
        <v>0</v>
      </c>
      <c r="BK3531" s="54">
        <f t="shared" si="759"/>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si="760"/>
        <v>ne</v>
      </c>
    </row>
    <row r="3532" spans="2:71" x14ac:dyDescent="0.25">
      <c r="B3532" s="54" t="e">
        <f>VLOOKUP(E3532,'VPS1'!$J$10:$J$29,1,FALSE)</f>
        <v>#N/A</v>
      </c>
      <c r="C3532" s="131" t="str">
        <f t="shared" si="761"/>
        <v/>
      </c>
      <c r="D3532" s="132"/>
      <c r="E3532" s="132"/>
      <c r="F3532" s="55"/>
      <c r="G3532" s="132"/>
      <c r="H3532" s="132"/>
      <c r="I3532" s="132"/>
      <c r="J3532" s="132"/>
      <c r="K3532" s="132"/>
      <c r="L3532" s="133"/>
      <c r="M3532" s="134"/>
      <c r="N3532" s="132"/>
      <c r="O3532" s="132"/>
      <c r="P3532" s="134" t="str">
        <f t="shared" si="762"/>
        <v>nepildyti</v>
      </c>
      <c r="Q3532" s="135" t="str">
        <f t="shared" si="762"/>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si="763"/>
        <v>0</v>
      </c>
      <c r="BI3532" s="54">
        <f t="shared" si="758"/>
        <v>0</v>
      </c>
      <c r="BJ3532" s="54">
        <f t="shared" si="771"/>
        <v>0</v>
      </c>
      <c r="BK3532" s="54">
        <f t="shared" si="759"/>
        <v>0</v>
      </c>
      <c r="BL3532" s="54">
        <f t="shared" si="764"/>
        <v>0</v>
      </c>
      <c r="BM3532" s="54">
        <f t="shared" si="765"/>
        <v>0</v>
      </c>
      <c r="BN3532" s="54" t="str">
        <f t="shared" si="766"/>
        <v>ne</v>
      </c>
      <c r="BO3532" s="54" t="str">
        <f t="shared" si="767"/>
        <v>ne</v>
      </c>
      <c r="BP3532" s="54" t="str">
        <f t="shared" si="767"/>
        <v>ne</v>
      </c>
      <c r="BQ3532" s="54" t="str">
        <f t="shared" si="768"/>
        <v>ne</v>
      </c>
      <c r="BR3532" s="54" t="str">
        <f t="shared" si="769"/>
        <v>ne</v>
      </c>
      <c r="BS3532" s="54" t="str">
        <f t="shared" si="760"/>
        <v>ne</v>
      </c>
    </row>
    <row r="3533" spans="2:71" x14ac:dyDescent="0.25">
      <c r="B3533" s="54" t="e">
        <f>VLOOKUP(E3533,'VPS1'!$J$10:$J$29,1,FALSE)</f>
        <v>#N/A</v>
      </c>
      <c r="C3533" s="131" t="str">
        <f t="shared" si="761"/>
        <v/>
      </c>
      <c r="D3533" s="132"/>
      <c r="E3533" s="132"/>
      <c r="F3533" s="55"/>
      <c r="G3533" s="132"/>
      <c r="H3533" s="132"/>
      <c r="I3533" s="132"/>
      <c r="J3533" s="132"/>
      <c r="K3533" s="132"/>
      <c r="L3533" s="133"/>
      <c r="M3533" s="134"/>
      <c r="N3533" s="132"/>
      <c r="O3533" s="132"/>
      <c r="P3533" s="134" t="str">
        <f t="shared" si="762"/>
        <v>nepildyti</v>
      </c>
      <c r="Q3533" s="135" t="str">
        <f t="shared" si="762"/>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63"/>
        <v>0</v>
      </c>
      <c r="BI3533" s="54">
        <f t="shared" si="758"/>
        <v>0</v>
      </c>
      <c r="BJ3533" s="54">
        <f t="shared" si="771"/>
        <v>0</v>
      </c>
      <c r="BK3533" s="54">
        <f t="shared" si="759"/>
        <v>0</v>
      </c>
      <c r="BL3533" s="54">
        <f t="shared" si="764"/>
        <v>0</v>
      </c>
      <c r="BM3533" s="54">
        <f t="shared" si="765"/>
        <v>0</v>
      </c>
      <c r="BN3533" s="54" t="str">
        <f t="shared" si="766"/>
        <v>ne</v>
      </c>
      <c r="BO3533" s="54" t="str">
        <f t="shared" si="767"/>
        <v>ne</v>
      </c>
      <c r="BP3533" s="54" t="str">
        <f t="shared" si="767"/>
        <v>ne</v>
      </c>
      <c r="BQ3533" s="54" t="str">
        <f t="shared" si="768"/>
        <v>ne</v>
      </c>
      <c r="BR3533" s="54" t="str">
        <f t="shared" si="769"/>
        <v>ne</v>
      </c>
      <c r="BS3533" s="54" t="str">
        <f t="shared" si="760"/>
        <v>ne</v>
      </c>
    </row>
    <row r="3534" spans="2:71" x14ac:dyDescent="0.25">
      <c r="B3534" s="54" t="e">
        <f>VLOOKUP(E3534,'VPS1'!$J$10:$J$29,1,FALSE)</f>
        <v>#N/A</v>
      </c>
      <c r="C3534" s="131" t="str">
        <f t="shared" si="761"/>
        <v/>
      </c>
      <c r="D3534" s="132"/>
      <c r="E3534" s="132"/>
      <c r="F3534" s="55"/>
      <c r="G3534" s="132"/>
      <c r="H3534" s="132"/>
      <c r="I3534" s="132"/>
      <c r="J3534" s="132"/>
      <c r="K3534" s="132"/>
      <c r="L3534" s="133"/>
      <c r="M3534" s="134"/>
      <c r="N3534" s="132"/>
      <c r="O3534" s="132"/>
      <c r="P3534" s="134" t="str">
        <f t="shared" si="762"/>
        <v>nepildyti</v>
      </c>
      <c r="Q3534" s="135" t="str">
        <f t="shared" si="762"/>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63"/>
        <v>0</v>
      </c>
      <c r="BI3534" s="54">
        <f t="shared" ref="BI3534:BI3597" si="772">IF($AH3534&gt;0,YEAR($AH3534),)</f>
        <v>0</v>
      </c>
      <c r="BJ3534" s="54">
        <f t="shared" si="771"/>
        <v>0</v>
      </c>
      <c r="BK3534" s="54">
        <f t="shared" ref="BK3534:BK3597" si="773">IF($AJ3534&gt;0,YEAR($AJ3534),)</f>
        <v>0</v>
      </c>
      <c r="BL3534" s="54">
        <f t="shared" si="764"/>
        <v>0</v>
      </c>
      <c r="BM3534" s="54">
        <f t="shared" si="765"/>
        <v>0</v>
      </c>
      <c r="BN3534" s="54" t="str">
        <f t="shared" si="766"/>
        <v>ne</v>
      </c>
      <c r="BO3534" s="54" t="str">
        <f t="shared" si="767"/>
        <v>ne</v>
      </c>
      <c r="BP3534" s="54" t="str">
        <f t="shared" si="767"/>
        <v>ne</v>
      </c>
      <c r="BQ3534" s="54" t="str">
        <f t="shared" si="768"/>
        <v>ne</v>
      </c>
      <c r="BR3534" s="54" t="str">
        <f t="shared" si="769"/>
        <v>ne</v>
      </c>
      <c r="BS3534" s="54" t="str">
        <f t="shared" ref="BS3534:BS3597" si="774">IF(BK3534&gt;0,"taip","ne")</f>
        <v>ne</v>
      </c>
    </row>
    <row r="3535" spans="2:71" x14ac:dyDescent="0.25">
      <c r="B3535" s="54" t="e">
        <f>VLOOKUP(E3535,'VPS1'!$J$10:$J$29,1,FALSE)</f>
        <v>#N/A</v>
      </c>
      <c r="C3535" s="131" t="str">
        <f t="shared" ref="C3535:C3598" si="775">LEFT(E3535,4)</f>
        <v/>
      </c>
      <c r="D3535" s="132"/>
      <c r="E3535" s="132"/>
      <c r="F3535" s="55"/>
      <c r="G3535" s="132"/>
      <c r="H3535" s="132"/>
      <c r="I3535" s="132"/>
      <c r="J3535" s="132"/>
      <c r="K3535" s="132"/>
      <c r="L3535" s="133"/>
      <c r="M3535" s="134"/>
      <c r="N3535" s="132"/>
      <c r="O3535" s="132"/>
      <c r="P3535" s="134" t="str">
        <f t="shared" ref="P3535:Q3598" si="776">IF($N3535="fizinis asmuo","užpildykite","nepildyti")</f>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ref="BH3535:BH3598" si="777">IF($AF3535&gt;0,YEAR($AF3535),)</f>
        <v>0</v>
      </c>
      <c r="BI3535" s="54">
        <f t="shared" si="772"/>
        <v>0</v>
      </c>
      <c r="BJ3535" s="54">
        <f t="shared" si="771"/>
        <v>0</v>
      </c>
      <c r="BK3535" s="54">
        <f t="shared" si="773"/>
        <v>0</v>
      </c>
      <c r="BL3535" s="54">
        <f t="shared" ref="BL3535:BL3598" si="778">IF($AK3535&gt;0,$AK3535,)</f>
        <v>0</v>
      </c>
      <c r="BM3535" s="54">
        <f t="shared" ref="BM3535:BM3598" si="779">IF($AL3535&gt;0,$AL3535,)</f>
        <v>0</v>
      </c>
      <c r="BN3535" s="54" t="str">
        <f t="shared" ref="BN3535:BN3598" si="780">IF(BH3535&gt;0,"taip","ne")</f>
        <v>ne</v>
      </c>
      <c r="BO3535" s="54" t="str">
        <f t="shared" ref="BO3535:BP3598" si="781">IF(BI3535&gt;0,"taip","ne")</f>
        <v>ne</v>
      </c>
      <c r="BP3535" s="54" t="str">
        <f t="shared" si="781"/>
        <v>ne</v>
      </c>
      <c r="BQ3535" s="54" t="str">
        <f t="shared" ref="BQ3535:BQ3598" si="782">IF(BL3535&gt;0,"taip","ne")</f>
        <v>ne</v>
      </c>
      <c r="BR3535" s="54" t="str">
        <f t="shared" ref="BR3535:BR3598" si="783">IF(BM3535&gt;0,"taip","ne")</f>
        <v>ne</v>
      </c>
      <c r="BS3535" s="54" t="str">
        <f t="shared" si="774"/>
        <v>ne</v>
      </c>
    </row>
    <row r="3536" spans="2:71" x14ac:dyDescent="0.25">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5">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5">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5">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5">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5">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5">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5">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si="770"/>
        <v>0</v>
      </c>
      <c r="BH3543" s="54">
        <f t="shared" si="777"/>
        <v>0</v>
      </c>
      <c r="BI3543" s="54">
        <f t="shared" si="772"/>
        <v>0</v>
      </c>
      <c r="BJ3543" s="54">
        <f t="shared" si="771"/>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5">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70"/>
        <v>0</v>
      </c>
      <c r="BH3544" s="54">
        <f t="shared" si="777"/>
        <v>0</v>
      </c>
      <c r="BI3544" s="54">
        <f t="shared" si="772"/>
        <v>0</v>
      </c>
      <c r="BJ3544" s="54">
        <f t="shared" si="771"/>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5">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70"/>
        <v>0</v>
      </c>
      <c r="BH3545" s="54">
        <f t="shared" si="777"/>
        <v>0</v>
      </c>
      <c r="BI3545" s="54">
        <f t="shared" si="772"/>
        <v>0</v>
      </c>
      <c r="BJ3545" s="54">
        <f t="shared" si="771"/>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5">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ref="BG3546:BG3609" si="784">IF($F3546&gt;0,YEAR($F3546),)</f>
        <v>0</v>
      </c>
      <c r="BH3546" s="54">
        <f t="shared" si="777"/>
        <v>0</v>
      </c>
      <c r="BI3546" s="54">
        <f t="shared" si="772"/>
        <v>0</v>
      </c>
      <c r="BJ3546" s="54">
        <f t="shared" ref="BJ3546:BJ3609" si="785">IF($AI3546&gt;0,YEAR($AI3546),)</f>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5">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5">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5">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5">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5">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5">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5">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5">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5">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5">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5">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5">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5">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5">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5">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5">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5">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5">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5">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5">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5">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5">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5">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5">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5">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5">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5">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5">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5">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5">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5">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5">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5">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5">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5">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5">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5">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5">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5">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5">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5">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5">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5">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5">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5">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5">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5">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5">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5">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si="772"/>
        <v>0</v>
      </c>
      <c r="BJ3595" s="54">
        <f t="shared" si="785"/>
        <v>0</v>
      </c>
      <c r="BK3595" s="54">
        <f t="shared" si="773"/>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si="774"/>
        <v>ne</v>
      </c>
    </row>
    <row r="3596" spans="2:71" x14ac:dyDescent="0.25">
      <c r="B3596" s="54" t="e">
        <f>VLOOKUP(E3596,'VPS1'!$J$10:$J$29,1,FALSE)</f>
        <v>#N/A</v>
      </c>
      <c r="C3596" s="131" t="str">
        <f t="shared" si="775"/>
        <v/>
      </c>
      <c r="D3596" s="132"/>
      <c r="E3596" s="132"/>
      <c r="F3596" s="55"/>
      <c r="G3596" s="132"/>
      <c r="H3596" s="132"/>
      <c r="I3596" s="132"/>
      <c r="J3596" s="132"/>
      <c r="K3596" s="132"/>
      <c r="L3596" s="133"/>
      <c r="M3596" s="134"/>
      <c r="N3596" s="132"/>
      <c r="O3596" s="132"/>
      <c r="P3596" s="134" t="str">
        <f t="shared" si="776"/>
        <v>nepildyti</v>
      </c>
      <c r="Q3596" s="135" t="str">
        <f t="shared" si="776"/>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si="777"/>
        <v>0</v>
      </c>
      <c r="BI3596" s="54">
        <f t="shared" si="772"/>
        <v>0</v>
      </c>
      <c r="BJ3596" s="54">
        <f t="shared" si="785"/>
        <v>0</v>
      </c>
      <c r="BK3596" s="54">
        <f t="shared" si="773"/>
        <v>0</v>
      </c>
      <c r="BL3596" s="54">
        <f t="shared" si="778"/>
        <v>0</v>
      </c>
      <c r="BM3596" s="54">
        <f t="shared" si="779"/>
        <v>0</v>
      </c>
      <c r="BN3596" s="54" t="str">
        <f t="shared" si="780"/>
        <v>ne</v>
      </c>
      <c r="BO3596" s="54" t="str">
        <f t="shared" si="781"/>
        <v>ne</v>
      </c>
      <c r="BP3596" s="54" t="str">
        <f t="shared" si="781"/>
        <v>ne</v>
      </c>
      <c r="BQ3596" s="54" t="str">
        <f t="shared" si="782"/>
        <v>ne</v>
      </c>
      <c r="BR3596" s="54" t="str">
        <f t="shared" si="783"/>
        <v>ne</v>
      </c>
      <c r="BS3596" s="54" t="str">
        <f t="shared" si="774"/>
        <v>ne</v>
      </c>
    </row>
    <row r="3597" spans="2:71" x14ac:dyDescent="0.25">
      <c r="B3597" s="54" t="e">
        <f>VLOOKUP(E3597,'VPS1'!$J$10:$J$29,1,FALSE)</f>
        <v>#N/A</v>
      </c>
      <c r="C3597" s="131" t="str">
        <f t="shared" si="775"/>
        <v/>
      </c>
      <c r="D3597" s="132"/>
      <c r="E3597" s="132"/>
      <c r="F3597" s="55"/>
      <c r="G3597" s="132"/>
      <c r="H3597" s="132"/>
      <c r="I3597" s="132"/>
      <c r="J3597" s="132"/>
      <c r="K3597" s="132"/>
      <c r="L3597" s="133"/>
      <c r="M3597" s="134"/>
      <c r="N3597" s="132"/>
      <c r="O3597" s="132"/>
      <c r="P3597" s="134" t="str">
        <f t="shared" si="776"/>
        <v>nepildyti</v>
      </c>
      <c r="Q3597" s="135" t="str">
        <f t="shared" si="776"/>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77"/>
        <v>0</v>
      </c>
      <c r="BI3597" s="54">
        <f t="shared" si="772"/>
        <v>0</v>
      </c>
      <c r="BJ3597" s="54">
        <f t="shared" si="785"/>
        <v>0</v>
      </c>
      <c r="BK3597" s="54">
        <f t="shared" si="773"/>
        <v>0</v>
      </c>
      <c r="BL3597" s="54">
        <f t="shared" si="778"/>
        <v>0</v>
      </c>
      <c r="BM3597" s="54">
        <f t="shared" si="779"/>
        <v>0</v>
      </c>
      <c r="BN3597" s="54" t="str">
        <f t="shared" si="780"/>
        <v>ne</v>
      </c>
      <c r="BO3597" s="54" t="str">
        <f t="shared" si="781"/>
        <v>ne</v>
      </c>
      <c r="BP3597" s="54" t="str">
        <f t="shared" si="781"/>
        <v>ne</v>
      </c>
      <c r="BQ3597" s="54" t="str">
        <f t="shared" si="782"/>
        <v>ne</v>
      </c>
      <c r="BR3597" s="54" t="str">
        <f t="shared" si="783"/>
        <v>ne</v>
      </c>
      <c r="BS3597" s="54" t="str">
        <f t="shared" si="774"/>
        <v>ne</v>
      </c>
    </row>
    <row r="3598" spans="2:71" x14ac:dyDescent="0.25">
      <c r="B3598" s="54" t="e">
        <f>VLOOKUP(E3598,'VPS1'!$J$10:$J$29,1,FALSE)</f>
        <v>#N/A</v>
      </c>
      <c r="C3598" s="131" t="str">
        <f t="shared" si="775"/>
        <v/>
      </c>
      <c r="D3598" s="132"/>
      <c r="E3598" s="132"/>
      <c r="F3598" s="55"/>
      <c r="G3598" s="132"/>
      <c r="H3598" s="132"/>
      <c r="I3598" s="132"/>
      <c r="J3598" s="132"/>
      <c r="K3598" s="132"/>
      <c r="L3598" s="133"/>
      <c r="M3598" s="134"/>
      <c r="N3598" s="132"/>
      <c r="O3598" s="132"/>
      <c r="P3598" s="134" t="str">
        <f t="shared" si="776"/>
        <v>nepildyti</v>
      </c>
      <c r="Q3598" s="135" t="str">
        <f t="shared" si="776"/>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77"/>
        <v>0</v>
      </c>
      <c r="BI3598" s="54">
        <f t="shared" ref="BI3598:BI3661" si="786">IF($AH3598&gt;0,YEAR($AH3598),)</f>
        <v>0</v>
      </c>
      <c r="BJ3598" s="54">
        <f t="shared" si="785"/>
        <v>0</v>
      </c>
      <c r="BK3598" s="54">
        <f t="shared" ref="BK3598:BK3661" si="787">IF($AJ3598&gt;0,YEAR($AJ3598),)</f>
        <v>0</v>
      </c>
      <c r="BL3598" s="54">
        <f t="shared" si="778"/>
        <v>0</v>
      </c>
      <c r="BM3598" s="54">
        <f t="shared" si="779"/>
        <v>0</v>
      </c>
      <c r="BN3598" s="54" t="str">
        <f t="shared" si="780"/>
        <v>ne</v>
      </c>
      <c r="BO3598" s="54" t="str">
        <f t="shared" si="781"/>
        <v>ne</v>
      </c>
      <c r="BP3598" s="54" t="str">
        <f t="shared" si="781"/>
        <v>ne</v>
      </c>
      <c r="BQ3598" s="54" t="str">
        <f t="shared" si="782"/>
        <v>ne</v>
      </c>
      <c r="BR3598" s="54" t="str">
        <f t="shared" si="783"/>
        <v>ne</v>
      </c>
      <c r="BS3598" s="54" t="str">
        <f t="shared" ref="BS3598:BS3661" si="788">IF(BK3598&gt;0,"taip","ne")</f>
        <v>ne</v>
      </c>
    </row>
    <row r="3599" spans="2:71" x14ac:dyDescent="0.25">
      <c r="B3599" s="54" t="e">
        <f>VLOOKUP(E3599,'VPS1'!$J$10:$J$29,1,FALSE)</f>
        <v>#N/A</v>
      </c>
      <c r="C3599" s="131" t="str">
        <f t="shared" ref="C3599:C3662" si="789">LEFT(E3599,4)</f>
        <v/>
      </c>
      <c r="D3599" s="132"/>
      <c r="E3599" s="132"/>
      <c r="F3599" s="55"/>
      <c r="G3599" s="132"/>
      <c r="H3599" s="132"/>
      <c r="I3599" s="132"/>
      <c r="J3599" s="132"/>
      <c r="K3599" s="132"/>
      <c r="L3599" s="133"/>
      <c r="M3599" s="134"/>
      <c r="N3599" s="132"/>
      <c r="O3599" s="132"/>
      <c r="P3599" s="134" t="str">
        <f t="shared" ref="P3599:Q3662" si="790">IF($N3599="fizinis asmuo","užpildykite","nepildyti")</f>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ref="BH3599:BH3662" si="791">IF($AF3599&gt;0,YEAR($AF3599),)</f>
        <v>0</v>
      </c>
      <c r="BI3599" s="54">
        <f t="shared" si="786"/>
        <v>0</v>
      </c>
      <c r="BJ3599" s="54">
        <f t="shared" si="785"/>
        <v>0</v>
      </c>
      <c r="BK3599" s="54">
        <f t="shared" si="787"/>
        <v>0</v>
      </c>
      <c r="BL3599" s="54">
        <f t="shared" ref="BL3599:BL3662" si="792">IF($AK3599&gt;0,$AK3599,)</f>
        <v>0</v>
      </c>
      <c r="BM3599" s="54">
        <f t="shared" ref="BM3599:BM3662" si="793">IF($AL3599&gt;0,$AL3599,)</f>
        <v>0</v>
      </c>
      <c r="BN3599" s="54" t="str">
        <f t="shared" ref="BN3599:BN3662" si="794">IF(BH3599&gt;0,"taip","ne")</f>
        <v>ne</v>
      </c>
      <c r="BO3599" s="54" t="str">
        <f t="shared" ref="BO3599:BP3662" si="795">IF(BI3599&gt;0,"taip","ne")</f>
        <v>ne</v>
      </c>
      <c r="BP3599" s="54" t="str">
        <f t="shared" si="795"/>
        <v>ne</v>
      </c>
      <c r="BQ3599" s="54" t="str">
        <f t="shared" ref="BQ3599:BQ3662" si="796">IF(BL3599&gt;0,"taip","ne")</f>
        <v>ne</v>
      </c>
      <c r="BR3599" s="54" t="str">
        <f t="shared" ref="BR3599:BR3662" si="797">IF(BM3599&gt;0,"taip","ne")</f>
        <v>ne</v>
      </c>
      <c r="BS3599" s="54" t="str">
        <f t="shared" si="788"/>
        <v>ne</v>
      </c>
    </row>
    <row r="3600" spans="2:71" x14ac:dyDescent="0.25">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5">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5">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5">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5">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5">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5">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5">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si="784"/>
        <v>0</v>
      </c>
      <c r="BH3607" s="54">
        <f t="shared" si="791"/>
        <v>0</v>
      </c>
      <c r="BI3607" s="54">
        <f t="shared" si="786"/>
        <v>0</v>
      </c>
      <c r="BJ3607" s="54">
        <f t="shared" si="785"/>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5">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84"/>
        <v>0</v>
      </c>
      <c r="BH3608" s="54">
        <f t="shared" si="791"/>
        <v>0</v>
      </c>
      <c r="BI3608" s="54">
        <f t="shared" si="786"/>
        <v>0</v>
      </c>
      <c r="BJ3608" s="54">
        <f t="shared" si="785"/>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5">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84"/>
        <v>0</v>
      </c>
      <c r="BH3609" s="54">
        <f t="shared" si="791"/>
        <v>0</v>
      </c>
      <c r="BI3609" s="54">
        <f t="shared" si="786"/>
        <v>0</v>
      </c>
      <c r="BJ3609" s="54">
        <f t="shared" si="785"/>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5">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ref="BG3610:BG3673" si="798">IF($F3610&gt;0,YEAR($F3610),)</f>
        <v>0</v>
      </c>
      <c r="BH3610" s="54">
        <f t="shared" si="791"/>
        <v>0</v>
      </c>
      <c r="BI3610" s="54">
        <f t="shared" si="786"/>
        <v>0</v>
      </c>
      <c r="BJ3610" s="54">
        <f t="shared" ref="BJ3610:BJ3673" si="799">IF($AI3610&gt;0,YEAR($AI3610),)</f>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5">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5">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5">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5">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5">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5">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5">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5">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5">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5">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5">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5">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5">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5">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5">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5">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5">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5">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5">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5">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5">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5">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5">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5">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5">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5">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5">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5">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5">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5">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5">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5">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5">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5">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5">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5">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5">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5">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5">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5">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5">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5">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5">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5">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5">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5">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5">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5">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5">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si="786"/>
        <v>0</v>
      </c>
      <c r="BJ3659" s="54">
        <f t="shared" si="799"/>
        <v>0</v>
      </c>
      <c r="BK3659" s="54">
        <f t="shared" si="787"/>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si="788"/>
        <v>ne</v>
      </c>
    </row>
    <row r="3660" spans="2:71" x14ac:dyDescent="0.25">
      <c r="B3660" s="54" t="e">
        <f>VLOOKUP(E3660,'VPS1'!$J$10:$J$29,1,FALSE)</f>
        <v>#N/A</v>
      </c>
      <c r="C3660" s="131" t="str">
        <f t="shared" si="789"/>
        <v/>
      </c>
      <c r="D3660" s="132"/>
      <c r="E3660" s="132"/>
      <c r="F3660" s="55"/>
      <c r="G3660" s="132"/>
      <c r="H3660" s="132"/>
      <c r="I3660" s="132"/>
      <c r="J3660" s="132"/>
      <c r="K3660" s="132"/>
      <c r="L3660" s="133"/>
      <c r="M3660" s="134"/>
      <c r="N3660" s="132"/>
      <c r="O3660" s="132"/>
      <c r="P3660" s="134" t="str">
        <f t="shared" si="790"/>
        <v>nepildyti</v>
      </c>
      <c r="Q3660" s="135" t="str">
        <f t="shared" si="790"/>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si="791"/>
        <v>0</v>
      </c>
      <c r="BI3660" s="54">
        <f t="shared" si="786"/>
        <v>0</v>
      </c>
      <c r="BJ3660" s="54">
        <f t="shared" si="799"/>
        <v>0</v>
      </c>
      <c r="BK3660" s="54">
        <f t="shared" si="787"/>
        <v>0</v>
      </c>
      <c r="BL3660" s="54">
        <f t="shared" si="792"/>
        <v>0</v>
      </c>
      <c r="BM3660" s="54">
        <f t="shared" si="793"/>
        <v>0</v>
      </c>
      <c r="BN3660" s="54" t="str">
        <f t="shared" si="794"/>
        <v>ne</v>
      </c>
      <c r="BO3660" s="54" t="str">
        <f t="shared" si="795"/>
        <v>ne</v>
      </c>
      <c r="BP3660" s="54" t="str">
        <f t="shared" si="795"/>
        <v>ne</v>
      </c>
      <c r="BQ3660" s="54" t="str">
        <f t="shared" si="796"/>
        <v>ne</v>
      </c>
      <c r="BR3660" s="54" t="str">
        <f t="shared" si="797"/>
        <v>ne</v>
      </c>
      <c r="BS3660" s="54" t="str">
        <f t="shared" si="788"/>
        <v>ne</v>
      </c>
    </row>
    <row r="3661" spans="2:71" x14ac:dyDescent="0.25">
      <c r="B3661" s="54" t="e">
        <f>VLOOKUP(E3661,'VPS1'!$J$10:$J$29,1,FALSE)</f>
        <v>#N/A</v>
      </c>
      <c r="C3661" s="131" t="str">
        <f t="shared" si="789"/>
        <v/>
      </c>
      <c r="D3661" s="132"/>
      <c r="E3661" s="132"/>
      <c r="F3661" s="55"/>
      <c r="G3661" s="132"/>
      <c r="H3661" s="132"/>
      <c r="I3661" s="132"/>
      <c r="J3661" s="132"/>
      <c r="K3661" s="132"/>
      <c r="L3661" s="133"/>
      <c r="M3661" s="134"/>
      <c r="N3661" s="132"/>
      <c r="O3661" s="132"/>
      <c r="P3661" s="134" t="str">
        <f t="shared" si="790"/>
        <v>nepildyti</v>
      </c>
      <c r="Q3661" s="135" t="str">
        <f t="shared" si="790"/>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791"/>
        <v>0</v>
      </c>
      <c r="BI3661" s="54">
        <f t="shared" si="786"/>
        <v>0</v>
      </c>
      <c r="BJ3661" s="54">
        <f t="shared" si="799"/>
        <v>0</v>
      </c>
      <c r="BK3661" s="54">
        <f t="shared" si="787"/>
        <v>0</v>
      </c>
      <c r="BL3661" s="54">
        <f t="shared" si="792"/>
        <v>0</v>
      </c>
      <c r="BM3661" s="54">
        <f t="shared" si="793"/>
        <v>0</v>
      </c>
      <c r="BN3661" s="54" t="str">
        <f t="shared" si="794"/>
        <v>ne</v>
      </c>
      <c r="BO3661" s="54" t="str">
        <f t="shared" si="795"/>
        <v>ne</v>
      </c>
      <c r="BP3661" s="54" t="str">
        <f t="shared" si="795"/>
        <v>ne</v>
      </c>
      <c r="BQ3661" s="54" t="str">
        <f t="shared" si="796"/>
        <v>ne</v>
      </c>
      <c r="BR3661" s="54" t="str">
        <f t="shared" si="797"/>
        <v>ne</v>
      </c>
      <c r="BS3661" s="54" t="str">
        <f t="shared" si="788"/>
        <v>ne</v>
      </c>
    </row>
    <row r="3662" spans="2:71" x14ac:dyDescent="0.25">
      <c r="B3662" s="54" t="e">
        <f>VLOOKUP(E3662,'VPS1'!$J$10:$J$29,1,FALSE)</f>
        <v>#N/A</v>
      </c>
      <c r="C3662" s="131" t="str">
        <f t="shared" si="789"/>
        <v/>
      </c>
      <c r="D3662" s="132"/>
      <c r="E3662" s="132"/>
      <c r="F3662" s="55"/>
      <c r="G3662" s="132"/>
      <c r="H3662" s="132"/>
      <c r="I3662" s="132"/>
      <c r="J3662" s="132"/>
      <c r="K3662" s="132"/>
      <c r="L3662" s="133"/>
      <c r="M3662" s="134"/>
      <c r="N3662" s="132"/>
      <c r="O3662" s="132"/>
      <c r="P3662" s="134" t="str">
        <f t="shared" si="790"/>
        <v>nepildyti</v>
      </c>
      <c r="Q3662" s="135" t="str">
        <f t="shared" si="790"/>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791"/>
        <v>0</v>
      </c>
      <c r="BI3662" s="54">
        <f t="shared" ref="BI3662:BI3725" si="800">IF($AH3662&gt;0,YEAR($AH3662),)</f>
        <v>0</v>
      </c>
      <c r="BJ3662" s="54">
        <f t="shared" si="799"/>
        <v>0</v>
      </c>
      <c r="BK3662" s="54">
        <f t="shared" ref="BK3662:BK3725" si="801">IF($AJ3662&gt;0,YEAR($AJ3662),)</f>
        <v>0</v>
      </c>
      <c r="BL3662" s="54">
        <f t="shared" si="792"/>
        <v>0</v>
      </c>
      <c r="BM3662" s="54">
        <f t="shared" si="793"/>
        <v>0</v>
      </c>
      <c r="BN3662" s="54" t="str">
        <f t="shared" si="794"/>
        <v>ne</v>
      </c>
      <c r="BO3662" s="54" t="str">
        <f t="shared" si="795"/>
        <v>ne</v>
      </c>
      <c r="BP3662" s="54" t="str">
        <f t="shared" si="795"/>
        <v>ne</v>
      </c>
      <c r="BQ3662" s="54" t="str">
        <f t="shared" si="796"/>
        <v>ne</v>
      </c>
      <c r="BR3662" s="54" t="str">
        <f t="shared" si="797"/>
        <v>ne</v>
      </c>
      <c r="BS3662" s="54" t="str">
        <f t="shared" ref="BS3662:BS3725" si="802">IF(BK3662&gt;0,"taip","ne")</f>
        <v>ne</v>
      </c>
    </row>
    <row r="3663" spans="2:71" x14ac:dyDescent="0.25">
      <c r="B3663" s="54" t="e">
        <f>VLOOKUP(E3663,'VPS1'!$J$10:$J$29,1,FALSE)</f>
        <v>#N/A</v>
      </c>
      <c r="C3663" s="131" t="str">
        <f t="shared" ref="C3663:C3726" si="803">LEFT(E3663,4)</f>
        <v/>
      </c>
      <c r="D3663" s="132"/>
      <c r="E3663" s="132"/>
      <c r="F3663" s="55"/>
      <c r="G3663" s="132"/>
      <c r="H3663" s="132"/>
      <c r="I3663" s="132"/>
      <c r="J3663" s="132"/>
      <c r="K3663" s="132"/>
      <c r="L3663" s="133"/>
      <c r="M3663" s="134"/>
      <c r="N3663" s="132"/>
      <c r="O3663" s="132"/>
      <c r="P3663" s="134" t="str">
        <f t="shared" ref="P3663:Q3726" si="804">IF($N3663="fizinis asmuo","užpildykite","nepildyti")</f>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ref="BH3663:BH3726" si="805">IF($AF3663&gt;0,YEAR($AF3663),)</f>
        <v>0</v>
      </c>
      <c r="BI3663" s="54">
        <f t="shared" si="800"/>
        <v>0</v>
      </c>
      <c r="BJ3663" s="54">
        <f t="shared" si="799"/>
        <v>0</v>
      </c>
      <c r="BK3663" s="54">
        <f t="shared" si="801"/>
        <v>0</v>
      </c>
      <c r="BL3663" s="54">
        <f t="shared" ref="BL3663:BL3726" si="806">IF($AK3663&gt;0,$AK3663,)</f>
        <v>0</v>
      </c>
      <c r="BM3663" s="54">
        <f t="shared" ref="BM3663:BM3726" si="807">IF($AL3663&gt;0,$AL3663,)</f>
        <v>0</v>
      </c>
      <c r="BN3663" s="54" t="str">
        <f t="shared" ref="BN3663:BN3726" si="808">IF(BH3663&gt;0,"taip","ne")</f>
        <v>ne</v>
      </c>
      <c r="BO3663" s="54" t="str">
        <f t="shared" ref="BO3663:BP3726" si="809">IF(BI3663&gt;0,"taip","ne")</f>
        <v>ne</v>
      </c>
      <c r="BP3663" s="54" t="str">
        <f t="shared" si="809"/>
        <v>ne</v>
      </c>
      <c r="BQ3663" s="54" t="str">
        <f t="shared" ref="BQ3663:BQ3726" si="810">IF(BL3663&gt;0,"taip","ne")</f>
        <v>ne</v>
      </c>
      <c r="BR3663" s="54" t="str">
        <f t="shared" ref="BR3663:BR3726" si="811">IF(BM3663&gt;0,"taip","ne")</f>
        <v>ne</v>
      </c>
      <c r="BS3663" s="54" t="str">
        <f t="shared" si="802"/>
        <v>ne</v>
      </c>
    </row>
    <row r="3664" spans="2:71" x14ac:dyDescent="0.25">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5">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5">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5">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5">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5">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5">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5">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si="798"/>
        <v>0</v>
      </c>
      <c r="BH3671" s="54">
        <f t="shared" si="805"/>
        <v>0</v>
      </c>
      <c r="BI3671" s="54">
        <f t="shared" si="800"/>
        <v>0</v>
      </c>
      <c r="BJ3671" s="54">
        <f t="shared" si="799"/>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5">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798"/>
        <v>0</v>
      </c>
      <c r="BH3672" s="54">
        <f t="shared" si="805"/>
        <v>0</v>
      </c>
      <c r="BI3672" s="54">
        <f t="shared" si="800"/>
        <v>0</v>
      </c>
      <c r="BJ3672" s="54">
        <f t="shared" si="799"/>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5">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798"/>
        <v>0</v>
      </c>
      <c r="BH3673" s="54">
        <f t="shared" si="805"/>
        <v>0</v>
      </c>
      <c r="BI3673" s="54">
        <f t="shared" si="800"/>
        <v>0</v>
      </c>
      <c r="BJ3673" s="54">
        <f t="shared" si="799"/>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5">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ref="BG3674:BG3737" si="812">IF($F3674&gt;0,YEAR($F3674),)</f>
        <v>0</v>
      </c>
      <c r="BH3674" s="54">
        <f t="shared" si="805"/>
        <v>0</v>
      </c>
      <c r="BI3674" s="54">
        <f t="shared" si="800"/>
        <v>0</v>
      </c>
      <c r="BJ3674" s="54">
        <f t="shared" ref="BJ3674:BJ3737" si="813">IF($AI3674&gt;0,YEAR($AI3674),)</f>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5">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5">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5">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5">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5">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5">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5">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5">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5">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5">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5">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5">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5">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5">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5">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5">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5">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5">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5">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5">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5">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5">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5">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5">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5">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5">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5">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5">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5">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5">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5">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5">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5">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5">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5">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5">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5">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5">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5">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5">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5">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5">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5">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5">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5">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5">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5">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5">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5">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si="800"/>
        <v>0</v>
      </c>
      <c r="BJ3723" s="54">
        <f t="shared" si="813"/>
        <v>0</v>
      </c>
      <c r="BK3723" s="54">
        <f t="shared" si="801"/>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si="802"/>
        <v>ne</v>
      </c>
    </row>
    <row r="3724" spans="2:71" x14ac:dyDescent="0.25">
      <c r="B3724" s="54" t="e">
        <f>VLOOKUP(E3724,'VPS1'!$J$10:$J$29,1,FALSE)</f>
        <v>#N/A</v>
      </c>
      <c r="C3724" s="131" t="str">
        <f t="shared" si="803"/>
        <v/>
      </c>
      <c r="D3724" s="132"/>
      <c r="E3724" s="132"/>
      <c r="F3724" s="55"/>
      <c r="G3724" s="132"/>
      <c r="H3724" s="132"/>
      <c r="I3724" s="132"/>
      <c r="J3724" s="132"/>
      <c r="K3724" s="132"/>
      <c r="L3724" s="133"/>
      <c r="M3724" s="134"/>
      <c r="N3724" s="132"/>
      <c r="O3724" s="132"/>
      <c r="P3724" s="134" t="str">
        <f t="shared" si="804"/>
        <v>nepildyti</v>
      </c>
      <c r="Q3724" s="135" t="str">
        <f t="shared" si="804"/>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si="805"/>
        <v>0</v>
      </c>
      <c r="BI3724" s="54">
        <f t="shared" si="800"/>
        <v>0</v>
      </c>
      <c r="BJ3724" s="54">
        <f t="shared" si="813"/>
        <v>0</v>
      </c>
      <c r="BK3724" s="54">
        <f t="shared" si="801"/>
        <v>0</v>
      </c>
      <c r="BL3724" s="54">
        <f t="shared" si="806"/>
        <v>0</v>
      </c>
      <c r="BM3724" s="54">
        <f t="shared" si="807"/>
        <v>0</v>
      </c>
      <c r="BN3724" s="54" t="str">
        <f t="shared" si="808"/>
        <v>ne</v>
      </c>
      <c r="BO3724" s="54" t="str">
        <f t="shared" si="809"/>
        <v>ne</v>
      </c>
      <c r="BP3724" s="54" t="str">
        <f t="shared" si="809"/>
        <v>ne</v>
      </c>
      <c r="BQ3724" s="54" t="str">
        <f t="shared" si="810"/>
        <v>ne</v>
      </c>
      <c r="BR3724" s="54" t="str">
        <f t="shared" si="811"/>
        <v>ne</v>
      </c>
      <c r="BS3724" s="54" t="str">
        <f t="shared" si="802"/>
        <v>ne</v>
      </c>
    </row>
    <row r="3725" spans="2:71" x14ac:dyDescent="0.25">
      <c r="B3725" s="54" t="e">
        <f>VLOOKUP(E3725,'VPS1'!$J$10:$J$29,1,FALSE)</f>
        <v>#N/A</v>
      </c>
      <c r="C3725" s="131" t="str">
        <f t="shared" si="803"/>
        <v/>
      </c>
      <c r="D3725" s="132"/>
      <c r="E3725" s="132"/>
      <c r="F3725" s="55"/>
      <c r="G3725" s="132"/>
      <c r="H3725" s="132"/>
      <c r="I3725" s="132"/>
      <c r="J3725" s="132"/>
      <c r="K3725" s="132"/>
      <c r="L3725" s="133"/>
      <c r="M3725" s="134"/>
      <c r="N3725" s="132"/>
      <c r="O3725" s="132"/>
      <c r="P3725" s="134" t="str">
        <f t="shared" si="804"/>
        <v>nepildyti</v>
      </c>
      <c r="Q3725" s="135" t="str">
        <f t="shared" si="804"/>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05"/>
        <v>0</v>
      </c>
      <c r="BI3725" s="54">
        <f t="shared" si="800"/>
        <v>0</v>
      </c>
      <c r="BJ3725" s="54">
        <f t="shared" si="813"/>
        <v>0</v>
      </c>
      <c r="BK3725" s="54">
        <f t="shared" si="801"/>
        <v>0</v>
      </c>
      <c r="BL3725" s="54">
        <f t="shared" si="806"/>
        <v>0</v>
      </c>
      <c r="BM3725" s="54">
        <f t="shared" si="807"/>
        <v>0</v>
      </c>
      <c r="BN3725" s="54" t="str">
        <f t="shared" si="808"/>
        <v>ne</v>
      </c>
      <c r="BO3725" s="54" t="str">
        <f t="shared" si="809"/>
        <v>ne</v>
      </c>
      <c r="BP3725" s="54" t="str">
        <f t="shared" si="809"/>
        <v>ne</v>
      </c>
      <c r="BQ3725" s="54" t="str">
        <f t="shared" si="810"/>
        <v>ne</v>
      </c>
      <c r="BR3725" s="54" t="str">
        <f t="shared" si="811"/>
        <v>ne</v>
      </c>
      <c r="BS3725" s="54" t="str">
        <f t="shared" si="802"/>
        <v>ne</v>
      </c>
    </row>
    <row r="3726" spans="2:71" x14ac:dyDescent="0.25">
      <c r="B3726" s="54" t="e">
        <f>VLOOKUP(E3726,'VPS1'!$J$10:$J$29,1,FALSE)</f>
        <v>#N/A</v>
      </c>
      <c r="C3726" s="131" t="str">
        <f t="shared" si="803"/>
        <v/>
      </c>
      <c r="D3726" s="132"/>
      <c r="E3726" s="132"/>
      <c r="F3726" s="55"/>
      <c r="G3726" s="132"/>
      <c r="H3726" s="132"/>
      <c r="I3726" s="132"/>
      <c r="J3726" s="132"/>
      <c r="K3726" s="132"/>
      <c r="L3726" s="133"/>
      <c r="M3726" s="134"/>
      <c r="N3726" s="132"/>
      <c r="O3726" s="132"/>
      <c r="P3726" s="134" t="str">
        <f t="shared" si="804"/>
        <v>nepildyti</v>
      </c>
      <c r="Q3726" s="135" t="str">
        <f t="shared" si="804"/>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05"/>
        <v>0</v>
      </c>
      <c r="BI3726" s="54">
        <f t="shared" ref="BI3726:BI3789" si="814">IF($AH3726&gt;0,YEAR($AH3726),)</f>
        <v>0</v>
      </c>
      <c r="BJ3726" s="54">
        <f t="shared" si="813"/>
        <v>0</v>
      </c>
      <c r="BK3726" s="54">
        <f t="shared" ref="BK3726:BK3789" si="815">IF($AJ3726&gt;0,YEAR($AJ3726),)</f>
        <v>0</v>
      </c>
      <c r="BL3726" s="54">
        <f t="shared" si="806"/>
        <v>0</v>
      </c>
      <c r="BM3726" s="54">
        <f t="shared" si="807"/>
        <v>0</v>
      </c>
      <c r="BN3726" s="54" t="str">
        <f t="shared" si="808"/>
        <v>ne</v>
      </c>
      <c r="BO3726" s="54" t="str">
        <f t="shared" si="809"/>
        <v>ne</v>
      </c>
      <c r="BP3726" s="54" t="str">
        <f t="shared" si="809"/>
        <v>ne</v>
      </c>
      <c r="BQ3726" s="54" t="str">
        <f t="shared" si="810"/>
        <v>ne</v>
      </c>
      <c r="BR3726" s="54" t="str">
        <f t="shared" si="811"/>
        <v>ne</v>
      </c>
      <c r="BS3726" s="54" t="str">
        <f t="shared" ref="BS3726:BS3789" si="816">IF(BK3726&gt;0,"taip","ne")</f>
        <v>ne</v>
      </c>
    </row>
    <row r="3727" spans="2:71" x14ac:dyDescent="0.25">
      <c r="B3727" s="54" t="e">
        <f>VLOOKUP(E3727,'VPS1'!$J$10:$J$29,1,FALSE)</f>
        <v>#N/A</v>
      </c>
      <c r="C3727" s="131" t="str">
        <f t="shared" ref="C3727:C3790" si="817">LEFT(E3727,4)</f>
        <v/>
      </c>
      <c r="D3727" s="132"/>
      <c r="E3727" s="132"/>
      <c r="F3727" s="55"/>
      <c r="G3727" s="132"/>
      <c r="H3727" s="132"/>
      <c r="I3727" s="132"/>
      <c r="J3727" s="132"/>
      <c r="K3727" s="132"/>
      <c r="L3727" s="133"/>
      <c r="M3727" s="134"/>
      <c r="N3727" s="132"/>
      <c r="O3727" s="132"/>
      <c r="P3727" s="134" t="str">
        <f t="shared" ref="P3727:Q3790" si="818">IF($N3727="fizinis asmuo","užpildykite","nepildyti")</f>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ref="BH3727:BH3790" si="819">IF($AF3727&gt;0,YEAR($AF3727),)</f>
        <v>0</v>
      </c>
      <c r="BI3727" s="54">
        <f t="shared" si="814"/>
        <v>0</v>
      </c>
      <c r="BJ3727" s="54">
        <f t="shared" si="813"/>
        <v>0</v>
      </c>
      <c r="BK3727" s="54">
        <f t="shared" si="815"/>
        <v>0</v>
      </c>
      <c r="BL3727" s="54">
        <f t="shared" ref="BL3727:BL3790" si="820">IF($AK3727&gt;0,$AK3727,)</f>
        <v>0</v>
      </c>
      <c r="BM3727" s="54">
        <f t="shared" ref="BM3727:BM3790" si="821">IF($AL3727&gt;0,$AL3727,)</f>
        <v>0</v>
      </c>
      <c r="BN3727" s="54" t="str">
        <f t="shared" ref="BN3727:BN3790" si="822">IF(BH3727&gt;0,"taip","ne")</f>
        <v>ne</v>
      </c>
      <c r="BO3727" s="54" t="str">
        <f t="shared" ref="BO3727:BP3790" si="823">IF(BI3727&gt;0,"taip","ne")</f>
        <v>ne</v>
      </c>
      <c r="BP3727" s="54" t="str">
        <f t="shared" si="823"/>
        <v>ne</v>
      </c>
      <c r="BQ3727" s="54" t="str">
        <f t="shared" ref="BQ3727:BQ3790" si="824">IF(BL3727&gt;0,"taip","ne")</f>
        <v>ne</v>
      </c>
      <c r="BR3727" s="54" t="str">
        <f t="shared" ref="BR3727:BR3790" si="825">IF(BM3727&gt;0,"taip","ne")</f>
        <v>ne</v>
      </c>
      <c r="BS3727" s="54" t="str">
        <f t="shared" si="816"/>
        <v>ne</v>
      </c>
    </row>
    <row r="3728" spans="2:71" x14ac:dyDescent="0.25">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5">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5">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5">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5">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5">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5">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5">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si="812"/>
        <v>0</v>
      </c>
      <c r="BH3735" s="54">
        <f t="shared" si="819"/>
        <v>0</v>
      </c>
      <c r="BI3735" s="54">
        <f t="shared" si="814"/>
        <v>0</v>
      </c>
      <c r="BJ3735" s="54">
        <f t="shared" si="813"/>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5">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12"/>
        <v>0</v>
      </c>
      <c r="BH3736" s="54">
        <f t="shared" si="819"/>
        <v>0</v>
      </c>
      <c r="BI3736" s="54">
        <f t="shared" si="814"/>
        <v>0</v>
      </c>
      <c r="BJ3736" s="54">
        <f t="shared" si="813"/>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5">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12"/>
        <v>0</v>
      </c>
      <c r="BH3737" s="54">
        <f t="shared" si="819"/>
        <v>0</v>
      </c>
      <c r="BI3737" s="54">
        <f t="shared" si="814"/>
        <v>0</v>
      </c>
      <c r="BJ3737" s="54">
        <f t="shared" si="813"/>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5">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ref="BG3738:BG3801" si="826">IF($F3738&gt;0,YEAR($F3738),)</f>
        <v>0</v>
      </c>
      <c r="BH3738" s="54">
        <f t="shared" si="819"/>
        <v>0</v>
      </c>
      <c r="BI3738" s="54">
        <f t="shared" si="814"/>
        <v>0</v>
      </c>
      <c r="BJ3738" s="54">
        <f t="shared" ref="BJ3738:BJ3801" si="827">IF($AI3738&gt;0,YEAR($AI3738),)</f>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5">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5">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5">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5">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5">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5">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5">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5">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5">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5">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5">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5">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5">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5">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5">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5">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5">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5">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5">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5">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5">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5">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5">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5">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5">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5">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5">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5">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5">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5">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5">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5">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5">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5">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5">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5">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5">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5">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5">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5">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5">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5">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5">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5">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5">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5">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5">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5">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5">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si="814"/>
        <v>0</v>
      </c>
      <c r="BJ3787" s="54">
        <f t="shared" si="827"/>
        <v>0</v>
      </c>
      <c r="BK3787" s="54">
        <f t="shared" si="815"/>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si="816"/>
        <v>ne</v>
      </c>
    </row>
    <row r="3788" spans="2:71" x14ac:dyDescent="0.25">
      <c r="B3788" s="54" t="e">
        <f>VLOOKUP(E3788,'VPS1'!$J$10:$J$29,1,FALSE)</f>
        <v>#N/A</v>
      </c>
      <c r="C3788" s="131" t="str">
        <f t="shared" si="817"/>
        <v/>
      </c>
      <c r="D3788" s="132"/>
      <c r="E3788" s="132"/>
      <c r="F3788" s="55"/>
      <c r="G3788" s="132"/>
      <c r="H3788" s="132"/>
      <c r="I3788" s="132"/>
      <c r="J3788" s="132"/>
      <c r="K3788" s="132"/>
      <c r="L3788" s="133"/>
      <c r="M3788" s="134"/>
      <c r="N3788" s="132"/>
      <c r="O3788" s="132"/>
      <c r="P3788" s="134" t="str">
        <f t="shared" si="818"/>
        <v>nepildyti</v>
      </c>
      <c r="Q3788" s="135" t="str">
        <f t="shared" si="818"/>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si="819"/>
        <v>0</v>
      </c>
      <c r="BI3788" s="54">
        <f t="shared" si="814"/>
        <v>0</v>
      </c>
      <c r="BJ3788" s="54">
        <f t="shared" si="827"/>
        <v>0</v>
      </c>
      <c r="BK3788" s="54">
        <f t="shared" si="815"/>
        <v>0</v>
      </c>
      <c r="BL3788" s="54">
        <f t="shared" si="820"/>
        <v>0</v>
      </c>
      <c r="BM3788" s="54">
        <f t="shared" si="821"/>
        <v>0</v>
      </c>
      <c r="BN3788" s="54" t="str">
        <f t="shared" si="822"/>
        <v>ne</v>
      </c>
      <c r="BO3788" s="54" t="str">
        <f t="shared" si="823"/>
        <v>ne</v>
      </c>
      <c r="BP3788" s="54" t="str">
        <f t="shared" si="823"/>
        <v>ne</v>
      </c>
      <c r="BQ3788" s="54" t="str">
        <f t="shared" si="824"/>
        <v>ne</v>
      </c>
      <c r="BR3788" s="54" t="str">
        <f t="shared" si="825"/>
        <v>ne</v>
      </c>
      <c r="BS3788" s="54" t="str">
        <f t="shared" si="816"/>
        <v>ne</v>
      </c>
    </row>
    <row r="3789" spans="2:71" x14ac:dyDescent="0.25">
      <c r="B3789" s="54" t="e">
        <f>VLOOKUP(E3789,'VPS1'!$J$10:$J$29,1,FALSE)</f>
        <v>#N/A</v>
      </c>
      <c r="C3789" s="131" t="str">
        <f t="shared" si="817"/>
        <v/>
      </c>
      <c r="D3789" s="132"/>
      <c r="E3789" s="132"/>
      <c r="F3789" s="55"/>
      <c r="G3789" s="132"/>
      <c r="H3789" s="132"/>
      <c r="I3789" s="132"/>
      <c r="J3789" s="132"/>
      <c r="K3789" s="132"/>
      <c r="L3789" s="133"/>
      <c r="M3789" s="134"/>
      <c r="N3789" s="132"/>
      <c r="O3789" s="132"/>
      <c r="P3789" s="134" t="str">
        <f t="shared" si="818"/>
        <v>nepildyti</v>
      </c>
      <c r="Q3789" s="135" t="str">
        <f t="shared" si="818"/>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19"/>
        <v>0</v>
      </c>
      <c r="BI3789" s="54">
        <f t="shared" si="814"/>
        <v>0</v>
      </c>
      <c r="BJ3789" s="54">
        <f t="shared" si="827"/>
        <v>0</v>
      </c>
      <c r="BK3789" s="54">
        <f t="shared" si="815"/>
        <v>0</v>
      </c>
      <c r="BL3789" s="54">
        <f t="shared" si="820"/>
        <v>0</v>
      </c>
      <c r="BM3789" s="54">
        <f t="shared" si="821"/>
        <v>0</v>
      </c>
      <c r="BN3789" s="54" t="str">
        <f t="shared" si="822"/>
        <v>ne</v>
      </c>
      <c r="BO3789" s="54" t="str">
        <f t="shared" si="823"/>
        <v>ne</v>
      </c>
      <c r="BP3789" s="54" t="str">
        <f t="shared" si="823"/>
        <v>ne</v>
      </c>
      <c r="BQ3789" s="54" t="str">
        <f t="shared" si="824"/>
        <v>ne</v>
      </c>
      <c r="BR3789" s="54" t="str">
        <f t="shared" si="825"/>
        <v>ne</v>
      </c>
      <c r="BS3789" s="54" t="str">
        <f t="shared" si="816"/>
        <v>ne</v>
      </c>
    </row>
    <row r="3790" spans="2:71" x14ac:dyDescent="0.25">
      <c r="B3790" s="54" t="e">
        <f>VLOOKUP(E3790,'VPS1'!$J$10:$J$29,1,FALSE)</f>
        <v>#N/A</v>
      </c>
      <c r="C3790" s="131" t="str">
        <f t="shared" si="817"/>
        <v/>
      </c>
      <c r="D3790" s="132"/>
      <c r="E3790" s="132"/>
      <c r="F3790" s="55"/>
      <c r="G3790" s="132"/>
      <c r="H3790" s="132"/>
      <c r="I3790" s="132"/>
      <c r="J3790" s="132"/>
      <c r="K3790" s="132"/>
      <c r="L3790" s="133"/>
      <c r="M3790" s="134"/>
      <c r="N3790" s="132"/>
      <c r="O3790" s="132"/>
      <c r="P3790" s="134" t="str">
        <f t="shared" si="818"/>
        <v>nepildyti</v>
      </c>
      <c r="Q3790" s="135" t="str">
        <f t="shared" si="818"/>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19"/>
        <v>0</v>
      </c>
      <c r="BI3790" s="54">
        <f t="shared" ref="BI3790:BI3853" si="828">IF($AH3790&gt;0,YEAR($AH3790),)</f>
        <v>0</v>
      </c>
      <c r="BJ3790" s="54">
        <f t="shared" si="827"/>
        <v>0</v>
      </c>
      <c r="BK3790" s="54">
        <f t="shared" ref="BK3790:BK3853" si="829">IF($AJ3790&gt;0,YEAR($AJ3790),)</f>
        <v>0</v>
      </c>
      <c r="BL3790" s="54">
        <f t="shared" si="820"/>
        <v>0</v>
      </c>
      <c r="BM3790" s="54">
        <f t="shared" si="821"/>
        <v>0</v>
      </c>
      <c r="BN3790" s="54" t="str">
        <f t="shared" si="822"/>
        <v>ne</v>
      </c>
      <c r="BO3790" s="54" t="str">
        <f t="shared" si="823"/>
        <v>ne</v>
      </c>
      <c r="BP3790" s="54" t="str">
        <f t="shared" si="823"/>
        <v>ne</v>
      </c>
      <c r="BQ3790" s="54" t="str">
        <f t="shared" si="824"/>
        <v>ne</v>
      </c>
      <c r="BR3790" s="54" t="str">
        <f t="shared" si="825"/>
        <v>ne</v>
      </c>
      <c r="BS3790" s="54" t="str">
        <f t="shared" ref="BS3790:BS3853" si="830">IF(BK3790&gt;0,"taip","ne")</f>
        <v>ne</v>
      </c>
    </row>
    <row r="3791" spans="2:71" x14ac:dyDescent="0.25">
      <c r="B3791" s="54" t="e">
        <f>VLOOKUP(E3791,'VPS1'!$J$10:$J$29,1,FALSE)</f>
        <v>#N/A</v>
      </c>
      <c r="C3791" s="131" t="str">
        <f t="shared" ref="C3791:C3854" si="831">LEFT(E3791,4)</f>
        <v/>
      </c>
      <c r="D3791" s="132"/>
      <c r="E3791" s="132"/>
      <c r="F3791" s="55"/>
      <c r="G3791" s="132"/>
      <c r="H3791" s="132"/>
      <c r="I3791" s="132"/>
      <c r="J3791" s="132"/>
      <c r="K3791" s="132"/>
      <c r="L3791" s="133"/>
      <c r="M3791" s="134"/>
      <c r="N3791" s="132"/>
      <c r="O3791" s="132"/>
      <c r="P3791" s="134" t="str">
        <f t="shared" ref="P3791:Q3854" si="832">IF($N3791="fizinis asmuo","užpildykite","nepildyti")</f>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ref="BH3791:BH3854" si="833">IF($AF3791&gt;0,YEAR($AF3791),)</f>
        <v>0</v>
      </c>
      <c r="BI3791" s="54">
        <f t="shared" si="828"/>
        <v>0</v>
      </c>
      <c r="BJ3791" s="54">
        <f t="shared" si="827"/>
        <v>0</v>
      </c>
      <c r="BK3791" s="54">
        <f t="shared" si="829"/>
        <v>0</v>
      </c>
      <c r="BL3791" s="54">
        <f t="shared" ref="BL3791:BL3854" si="834">IF($AK3791&gt;0,$AK3791,)</f>
        <v>0</v>
      </c>
      <c r="BM3791" s="54">
        <f t="shared" ref="BM3791:BM3854" si="835">IF($AL3791&gt;0,$AL3791,)</f>
        <v>0</v>
      </c>
      <c r="BN3791" s="54" t="str">
        <f t="shared" ref="BN3791:BN3854" si="836">IF(BH3791&gt;0,"taip","ne")</f>
        <v>ne</v>
      </c>
      <c r="BO3791" s="54" t="str">
        <f t="shared" ref="BO3791:BP3854" si="837">IF(BI3791&gt;0,"taip","ne")</f>
        <v>ne</v>
      </c>
      <c r="BP3791" s="54" t="str">
        <f t="shared" si="837"/>
        <v>ne</v>
      </c>
      <c r="BQ3791" s="54" t="str">
        <f t="shared" ref="BQ3791:BQ3854" si="838">IF(BL3791&gt;0,"taip","ne")</f>
        <v>ne</v>
      </c>
      <c r="BR3791" s="54" t="str">
        <f t="shared" ref="BR3791:BR3854" si="839">IF(BM3791&gt;0,"taip","ne")</f>
        <v>ne</v>
      </c>
      <c r="BS3791" s="54" t="str">
        <f t="shared" si="830"/>
        <v>ne</v>
      </c>
    </row>
    <row r="3792" spans="2:71" x14ac:dyDescent="0.25">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5">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5">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5">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5">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5">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5">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5">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si="826"/>
        <v>0</v>
      </c>
      <c r="BH3799" s="54">
        <f t="shared" si="833"/>
        <v>0</v>
      </c>
      <c r="BI3799" s="54">
        <f t="shared" si="828"/>
        <v>0</v>
      </c>
      <c r="BJ3799" s="54">
        <f t="shared" si="827"/>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5">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26"/>
        <v>0</v>
      </c>
      <c r="BH3800" s="54">
        <f t="shared" si="833"/>
        <v>0</v>
      </c>
      <c r="BI3800" s="54">
        <f t="shared" si="828"/>
        <v>0</v>
      </c>
      <c r="BJ3800" s="54">
        <f t="shared" si="827"/>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5">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26"/>
        <v>0</v>
      </c>
      <c r="BH3801" s="54">
        <f t="shared" si="833"/>
        <v>0</v>
      </c>
      <c r="BI3801" s="54">
        <f t="shared" si="828"/>
        <v>0</v>
      </c>
      <c r="BJ3801" s="54">
        <f t="shared" si="827"/>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5">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ref="BG3802:BG3865" si="840">IF($F3802&gt;0,YEAR($F3802),)</f>
        <v>0</v>
      </c>
      <c r="BH3802" s="54">
        <f t="shared" si="833"/>
        <v>0</v>
      </c>
      <c r="BI3802" s="54">
        <f t="shared" si="828"/>
        <v>0</v>
      </c>
      <c r="BJ3802" s="54">
        <f t="shared" ref="BJ3802:BJ3865" si="841">IF($AI3802&gt;0,YEAR($AI3802),)</f>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5">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5">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5">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5">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5">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5">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5">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5">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5">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5">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5">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5">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5">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5">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5">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5">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5">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5">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5">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5">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5">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5">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5">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5">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5">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5">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5">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5">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5">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5">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5">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5">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5">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5">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5">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5">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5">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5">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5">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5">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5">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5">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5">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5">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5">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5">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5">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5">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5">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si="828"/>
        <v>0</v>
      </c>
      <c r="BJ3851" s="54">
        <f t="shared" si="841"/>
        <v>0</v>
      </c>
      <c r="BK3851" s="54">
        <f t="shared" si="829"/>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si="830"/>
        <v>ne</v>
      </c>
    </row>
    <row r="3852" spans="2:71" x14ac:dyDescent="0.25">
      <c r="B3852" s="54" t="e">
        <f>VLOOKUP(E3852,'VPS1'!$J$10:$J$29,1,FALSE)</f>
        <v>#N/A</v>
      </c>
      <c r="C3852" s="131" t="str">
        <f t="shared" si="831"/>
        <v/>
      </c>
      <c r="D3852" s="132"/>
      <c r="E3852" s="132"/>
      <c r="F3852" s="55"/>
      <c r="G3852" s="132"/>
      <c r="H3852" s="132"/>
      <c r="I3852" s="132"/>
      <c r="J3852" s="132"/>
      <c r="K3852" s="132"/>
      <c r="L3852" s="133"/>
      <c r="M3852" s="134"/>
      <c r="N3852" s="132"/>
      <c r="O3852" s="132"/>
      <c r="P3852" s="134" t="str">
        <f t="shared" si="832"/>
        <v>nepildyti</v>
      </c>
      <c r="Q3852" s="135" t="str">
        <f t="shared" si="832"/>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si="833"/>
        <v>0</v>
      </c>
      <c r="BI3852" s="54">
        <f t="shared" si="828"/>
        <v>0</v>
      </c>
      <c r="BJ3852" s="54">
        <f t="shared" si="841"/>
        <v>0</v>
      </c>
      <c r="BK3852" s="54">
        <f t="shared" si="829"/>
        <v>0</v>
      </c>
      <c r="BL3852" s="54">
        <f t="shared" si="834"/>
        <v>0</v>
      </c>
      <c r="BM3852" s="54">
        <f t="shared" si="835"/>
        <v>0</v>
      </c>
      <c r="BN3852" s="54" t="str">
        <f t="shared" si="836"/>
        <v>ne</v>
      </c>
      <c r="BO3852" s="54" t="str">
        <f t="shared" si="837"/>
        <v>ne</v>
      </c>
      <c r="BP3852" s="54" t="str">
        <f t="shared" si="837"/>
        <v>ne</v>
      </c>
      <c r="BQ3852" s="54" t="str">
        <f t="shared" si="838"/>
        <v>ne</v>
      </c>
      <c r="BR3852" s="54" t="str">
        <f t="shared" si="839"/>
        <v>ne</v>
      </c>
      <c r="BS3852" s="54" t="str">
        <f t="shared" si="830"/>
        <v>ne</v>
      </c>
    </row>
    <row r="3853" spans="2:71" x14ac:dyDescent="0.25">
      <c r="B3853" s="54" t="e">
        <f>VLOOKUP(E3853,'VPS1'!$J$10:$J$29,1,FALSE)</f>
        <v>#N/A</v>
      </c>
      <c r="C3853" s="131" t="str">
        <f t="shared" si="831"/>
        <v/>
      </c>
      <c r="D3853" s="132"/>
      <c r="E3853" s="132"/>
      <c r="F3853" s="55"/>
      <c r="G3853" s="132"/>
      <c r="H3853" s="132"/>
      <c r="I3853" s="132"/>
      <c r="J3853" s="132"/>
      <c r="K3853" s="132"/>
      <c r="L3853" s="133"/>
      <c r="M3853" s="134"/>
      <c r="N3853" s="132"/>
      <c r="O3853" s="132"/>
      <c r="P3853" s="134" t="str">
        <f t="shared" si="832"/>
        <v>nepildyti</v>
      </c>
      <c r="Q3853" s="135" t="str">
        <f t="shared" si="832"/>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33"/>
        <v>0</v>
      </c>
      <c r="BI3853" s="54">
        <f t="shared" si="828"/>
        <v>0</v>
      </c>
      <c r="BJ3853" s="54">
        <f t="shared" si="841"/>
        <v>0</v>
      </c>
      <c r="BK3853" s="54">
        <f t="shared" si="829"/>
        <v>0</v>
      </c>
      <c r="BL3853" s="54">
        <f t="shared" si="834"/>
        <v>0</v>
      </c>
      <c r="BM3853" s="54">
        <f t="shared" si="835"/>
        <v>0</v>
      </c>
      <c r="BN3853" s="54" t="str">
        <f t="shared" si="836"/>
        <v>ne</v>
      </c>
      <c r="BO3853" s="54" t="str">
        <f t="shared" si="837"/>
        <v>ne</v>
      </c>
      <c r="BP3853" s="54" t="str">
        <f t="shared" si="837"/>
        <v>ne</v>
      </c>
      <c r="BQ3853" s="54" t="str">
        <f t="shared" si="838"/>
        <v>ne</v>
      </c>
      <c r="BR3853" s="54" t="str">
        <f t="shared" si="839"/>
        <v>ne</v>
      </c>
      <c r="BS3853" s="54" t="str">
        <f t="shared" si="830"/>
        <v>ne</v>
      </c>
    </row>
    <row r="3854" spans="2:71" x14ac:dyDescent="0.25">
      <c r="B3854" s="54" t="e">
        <f>VLOOKUP(E3854,'VPS1'!$J$10:$J$29,1,FALSE)</f>
        <v>#N/A</v>
      </c>
      <c r="C3854" s="131" t="str">
        <f t="shared" si="831"/>
        <v/>
      </c>
      <c r="D3854" s="132"/>
      <c r="E3854" s="132"/>
      <c r="F3854" s="55"/>
      <c r="G3854" s="132"/>
      <c r="H3854" s="132"/>
      <c r="I3854" s="132"/>
      <c r="J3854" s="132"/>
      <c r="K3854" s="132"/>
      <c r="L3854" s="133"/>
      <c r="M3854" s="134"/>
      <c r="N3854" s="132"/>
      <c r="O3854" s="132"/>
      <c r="P3854" s="134" t="str">
        <f t="shared" si="832"/>
        <v>nepildyti</v>
      </c>
      <c r="Q3854" s="135" t="str">
        <f t="shared" si="832"/>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33"/>
        <v>0</v>
      </c>
      <c r="BI3854" s="54">
        <f t="shared" ref="BI3854:BI3917" si="842">IF($AH3854&gt;0,YEAR($AH3854),)</f>
        <v>0</v>
      </c>
      <c r="BJ3854" s="54">
        <f t="shared" si="841"/>
        <v>0</v>
      </c>
      <c r="BK3854" s="54">
        <f t="shared" ref="BK3854:BK3917" si="843">IF($AJ3854&gt;0,YEAR($AJ3854),)</f>
        <v>0</v>
      </c>
      <c r="BL3854" s="54">
        <f t="shared" si="834"/>
        <v>0</v>
      </c>
      <c r="BM3854" s="54">
        <f t="shared" si="835"/>
        <v>0</v>
      </c>
      <c r="BN3854" s="54" t="str">
        <f t="shared" si="836"/>
        <v>ne</v>
      </c>
      <c r="BO3854" s="54" t="str">
        <f t="shared" si="837"/>
        <v>ne</v>
      </c>
      <c r="BP3854" s="54" t="str">
        <f t="shared" si="837"/>
        <v>ne</v>
      </c>
      <c r="BQ3854" s="54" t="str">
        <f t="shared" si="838"/>
        <v>ne</v>
      </c>
      <c r="BR3854" s="54" t="str">
        <f t="shared" si="839"/>
        <v>ne</v>
      </c>
      <c r="BS3854" s="54" t="str">
        <f t="shared" ref="BS3854:BS3917" si="844">IF(BK3854&gt;0,"taip","ne")</f>
        <v>ne</v>
      </c>
    </row>
    <row r="3855" spans="2:71" x14ac:dyDescent="0.25">
      <c r="B3855" s="54" t="e">
        <f>VLOOKUP(E3855,'VPS1'!$J$10:$J$29,1,FALSE)</f>
        <v>#N/A</v>
      </c>
      <c r="C3855" s="131" t="str">
        <f t="shared" ref="C3855:C3918" si="845">LEFT(E3855,4)</f>
        <v/>
      </c>
      <c r="D3855" s="132"/>
      <c r="E3855" s="132"/>
      <c r="F3855" s="55"/>
      <c r="G3855" s="132"/>
      <c r="H3855" s="132"/>
      <c r="I3855" s="132"/>
      <c r="J3855" s="132"/>
      <c r="K3855" s="132"/>
      <c r="L3855" s="133"/>
      <c r="M3855" s="134"/>
      <c r="N3855" s="132"/>
      <c r="O3855" s="132"/>
      <c r="P3855" s="134" t="str">
        <f t="shared" ref="P3855:Q3918" si="846">IF($N3855="fizinis asmuo","užpildykite","nepildyti")</f>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ref="BH3855:BH3918" si="847">IF($AF3855&gt;0,YEAR($AF3855),)</f>
        <v>0</v>
      </c>
      <c r="BI3855" s="54">
        <f t="shared" si="842"/>
        <v>0</v>
      </c>
      <c r="BJ3855" s="54">
        <f t="shared" si="841"/>
        <v>0</v>
      </c>
      <c r="BK3855" s="54">
        <f t="shared" si="843"/>
        <v>0</v>
      </c>
      <c r="BL3855" s="54">
        <f t="shared" ref="BL3855:BL3918" si="848">IF($AK3855&gt;0,$AK3855,)</f>
        <v>0</v>
      </c>
      <c r="BM3855" s="54">
        <f t="shared" ref="BM3855:BM3918" si="849">IF($AL3855&gt;0,$AL3855,)</f>
        <v>0</v>
      </c>
      <c r="BN3855" s="54" t="str">
        <f t="shared" ref="BN3855:BN3918" si="850">IF(BH3855&gt;0,"taip","ne")</f>
        <v>ne</v>
      </c>
      <c r="BO3855" s="54" t="str">
        <f t="shared" ref="BO3855:BP3918" si="851">IF(BI3855&gt;0,"taip","ne")</f>
        <v>ne</v>
      </c>
      <c r="BP3855" s="54" t="str">
        <f t="shared" si="851"/>
        <v>ne</v>
      </c>
      <c r="BQ3855" s="54" t="str">
        <f t="shared" ref="BQ3855:BQ3918" si="852">IF(BL3855&gt;0,"taip","ne")</f>
        <v>ne</v>
      </c>
      <c r="BR3855" s="54" t="str">
        <f t="shared" ref="BR3855:BR3918" si="853">IF(BM3855&gt;0,"taip","ne")</f>
        <v>ne</v>
      </c>
      <c r="BS3855" s="54" t="str">
        <f t="shared" si="844"/>
        <v>ne</v>
      </c>
    </row>
    <row r="3856" spans="2:71" x14ac:dyDescent="0.25">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5">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5">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5">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5">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5">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5">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5">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si="840"/>
        <v>0</v>
      </c>
      <c r="BH3863" s="54">
        <f t="shared" si="847"/>
        <v>0</v>
      </c>
      <c r="BI3863" s="54">
        <f t="shared" si="842"/>
        <v>0</v>
      </c>
      <c r="BJ3863" s="54">
        <f t="shared" si="841"/>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5">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40"/>
        <v>0</v>
      </c>
      <c r="BH3864" s="54">
        <f t="shared" si="847"/>
        <v>0</v>
      </c>
      <c r="BI3864" s="54">
        <f t="shared" si="842"/>
        <v>0</v>
      </c>
      <c r="BJ3864" s="54">
        <f t="shared" si="841"/>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5">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40"/>
        <v>0</v>
      </c>
      <c r="BH3865" s="54">
        <f t="shared" si="847"/>
        <v>0</v>
      </c>
      <c r="BI3865" s="54">
        <f t="shared" si="842"/>
        <v>0</v>
      </c>
      <c r="BJ3865" s="54">
        <f t="shared" si="841"/>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5">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ref="BG3866:BG3929" si="854">IF($F3866&gt;0,YEAR($F3866),)</f>
        <v>0</v>
      </c>
      <c r="BH3866" s="54">
        <f t="shared" si="847"/>
        <v>0</v>
      </c>
      <c r="BI3866" s="54">
        <f t="shared" si="842"/>
        <v>0</v>
      </c>
      <c r="BJ3866" s="54">
        <f t="shared" ref="BJ3866:BJ3929" si="855">IF($AI3866&gt;0,YEAR($AI3866),)</f>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5">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5">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5">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5">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5">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5">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5">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5">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5">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5">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5">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5">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5">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5">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5">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5">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5">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5">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5">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5">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5">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5">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5">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5">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5">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5">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5">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5">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5">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5">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5">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5">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5">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5">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5">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5">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5">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5">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5">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5">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5">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5">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5">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5">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5">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5">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5">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5">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5">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si="842"/>
        <v>0</v>
      </c>
      <c r="BJ3915" s="54">
        <f t="shared" si="855"/>
        <v>0</v>
      </c>
      <c r="BK3915" s="54">
        <f t="shared" si="843"/>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si="844"/>
        <v>ne</v>
      </c>
    </row>
    <row r="3916" spans="2:71" x14ac:dyDescent="0.25">
      <c r="B3916" s="54" t="e">
        <f>VLOOKUP(E3916,'VPS1'!$J$10:$J$29,1,FALSE)</f>
        <v>#N/A</v>
      </c>
      <c r="C3916" s="131" t="str">
        <f t="shared" si="845"/>
        <v/>
      </c>
      <c r="D3916" s="132"/>
      <c r="E3916" s="132"/>
      <c r="F3916" s="55"/>
      <c r="G3916" s="132"/>
      <c r="H3916" s="132"/>
      <c r="I3916" s="132"/>
      <c r="J3916" s="132"/>
      <c r="K3916" s="132"/>
      <c r="L3916" s="133"/>
      <c r="M3916" s="134"/>
      <c r="N3916" s="132"/>
      <c r="O3916" s="132"/>
      <c r="P3916" s="134" t="str">
        <f t="shared" si="846"/>
        <v>nepildyti</v>
      </c>
      <c r="Q3916" s="135" t="str">
        <f t="shared" si="846"/>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si="847"/>
        <v>0</v>
      </c>
      <c r="BI3916" s="54">
        <f t="shared" si="842"/>
        <v>0</v>
      </c>
      <c r="BJ3916" s="54">
        <f t="shared" si="855"/>
        <v>0</v>
      </c>
      <c r="BK3916" s="54">
        <f t="shared" si="843"/>
        <v>0</v>
      </c>
      <c r="BL3916" s="54">
        <f t="shared" si="848"/>
        <v>0</v>
      </c>
      <c r="BM3916" s="54">
        <f t="shared" si="849"/>
        <v>0</v>
      </c>
      <c r="BN3916" s="54" t="str">
        <f t="shared" si="850"/>
        <v>ne</v>
      </c>
      <c r="BO3916" s="54" t="str">
        <f t="shared" si="851"/>
        <v>ne</v>
      </c>
      <c r="BP3916" s="54" t="str">
        <f t="shared" si="851"/>
        <v>ne</v>
      </c>
      <c r="BQ3916" s="54" t="str">
        <f t="shared" si="852"/>
        <v>ne</v>
      </c>
      <c r="BR3916" s="54" t="str">
        <f t="shared" si="853"/>
        <v>ne</v>
      </c>
      <c r="BS3916" s="54" t="str">
        <f t="shared" si="844"/>
        <v>ne</v>
      </c>
    </row>
    <row r="3917" spans="2:71" x14ac:dyDescent="0.25">
      <c r="B3917" s="54" t="e">
        <f>VLOOKUP(E3917,'VPS1'!$J$10:$J$29,1,FALSE)</f>
        <v>#N/A</v>
      </c>
      <c r="C3917" s="131" t="str">
        <f t="shared" si="845"/>
        <v/>
      </c>
      <c r="D3917" s="132"/>
      <c r="E3917" s="132"/>
      <c r="F3917" s="55"/>
      <c r="G3917" s="132"/>
      <c r="H3917" s="132"/>
      <c r="I3917" s="132"/>
      <c r="J3917" s="132"/>
      <c r="K3917" s="132"/>
      <c r="L3917" s="133"/>
      <c r="M3917" s="134"/>
      <c r="N3917" s="132"/>
      <c r="O3917" s="132"/>
      <c r="P3917" s="134" t="str">
        <f t="shared" si="846"/>
        <v>nepildyti</v>
      </c>
      <c r="Q3917" s="135" t="str">
        <f t="shared" si="846"/>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47"/>
        <v>0</v>
      </c>
      <c r="BI3917" s="54">
        <f t="shared" si="842"/>
        <v>0</v>
      </c>
      <c r="BJ3917" s="54">
        <f t="shared" si="855"/>
        <v>0</v>
      </c>
      <c r="BK3917" s="54">
        <f t="shared" si="843"/>
        <v>0</v>
      </c>
      <c r="BL3917" s="54">
        <f t="shared" si="848"/>
        <v>0</v>
      </c>
      <c r="BM3917" s="54">
        <f t="shared" si="849"/>
        <v>0</v>
      </c>
      <c r="BN3917" s="54" t="str">
        <f t="shared" si="850"/>
        <v>ne</v>
      </c>
      <c r="BO3917" s="54" t="str">
        <f t="shared" si="851"/>
        <v>ne</v>
      </c>
      <c r="BP3917" s="54" t="str">
        <f t="shared" si="851"/>
        <v>ne</v>
      </c>
      <c r="BQ3917" s="54" t="str">
        <f t="shared" si="852"/>
        <v>ne</v>
      </c>
      <c r="BR3917" s="54" t="str">
        <f t="shared" si="853"/>
        <v>ne</v>
      </c>
      <c r="BS3917" s="54" t="str">
        <f t="shared" si="844"/>
        <v>ne</v>
      </c>
    </row>
    <row r="3918" spans="2:71" x14ac:dyDescent="0.25">
      <c r="B3918" s="54" t="e">
        <f>VLOOKUP(E3918,'VPS1'!$J$10:$J$29,1,FALSE)</f>
        <v>#N/A</v>
      </c>
      <c r="C3918" s="131" t="str">
        <f t="shared" si="845"/>
        <v/>
      </c>
      <c r="D3918" s="132"/>
      <c r="E3918" s="132"/>
      <c r="F3918" s="55"/>
      <c r="G3918" s="132"/>
      <c r="H3918" s="132"/>
      <c r="I3918" s="132"/>
      <c r="J3918" s="132"/>
      <c r="K3918" s="132"/>
      <c r="L3918" s="133"/>
      <c r="M3918" s="134"/>
      <c r="N3918" s="132"/>
      <c r="O3918" s="132"/>
      <c r="P3918" s="134" t="str">
        <f t="shared" si="846"/>
        <v>nepildyti</v>
      </c>
      <c r="Q3918" s="135" t="str">
        <f t="shared" si="846"/>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47"/>
        <v>0</v>
      </c>
      <c r="BI3918" s="54">
        <f t="shared" ref="BI3918:BI3981" si="856">IF($AH3918&gt;0,YEAR($AH3918),)</f>
        <v>0</v>
      </c>
      <c r="BJ3918" s="54">
        <f t="shared" si="855"/>
        <v>0</v>
      </c>
      <c r="BK3918" s="54">
        <f t="shared" ref="BK3918:BK3981" si="857">IF($AJ3918&gt;0,YEAR($AJ3918),)</f>
        <v>0</v>
      </c>
      <c r="BL3918" s="54">
        <f t="shared" si="848"/>
        <v>0</v>
      </c>
      <c r="BM3918" s="54">
        <f t="shared" si="849"/>
        <v>0</v>
      </c>
      <c r="BN3918" s="54" t="str">
        <f t="shared" si="850"/>
        <v>ne</v>
      </c>
      <c r="BO3918" s="54" t="str">
        <f t="shared" si="851"/>
        <v>ne</v>
      </c>
      <c r="BP3918" s="54" t="str">
        <f t="shared" si="851"/>
        <v>ne</v>
      </c>
      <c r="BQ3918" s="54" t="str">
        <f t="shared" si="852"/>
        <v>ne</v>
      </c>
      <c r="BR3918" s="54" t="str">
        <f t="shared" si="853"/>
        <v>ne</v>
      </c>
      <c r="BS3918" s="54" t="str">
        <f t="shared" ref="BS3918:BS3981" si="858">IF(BK3918&gt;0,"taip","ne")</f>
        <v>ne</v>
      </c>
    </row>
    <row r="3919" spans="2:71" x14ac:dyDescent="0.25">
      <c r="B3919" s="54" t="e">
        <f>VLOOKUP(E3919,'VPS1'!$J$10:$J$29,1,FALSE)</f>
        <v>#N/A</v>
      </c>
      <c r="C3919" s="131" t="str">
        <f t="shared" ref="C3919:C3982" si="859">LEFT(E3919,4)</f>
        <v/>
      </c>
      <c r="D3919" s="132"/>
      <c r="E3919" s="132"/>
      <c r="F3919" s="55"/>
      <c r="G3919" s="132"/>
      <c r="H3919" s="132"/>
      <c r="I3919" s="132"/>
      <c r="J3919" s="132"/>
      <c r="K3919" s="132"/>
      <c r="L3919" s="133"/>
      <c r="M3919" s="134"/>
      <c r="N3919" s="132"/>
      <c r="O3919" s="132"/>
      <c r="P3919" s="134" t="str">
        <f t="shared" ref="P3919:Q3982" si="860">IF($N3919="fizinis asmuo","užpildykite","nepildyti")</f>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ref="BH3919:BH3982" si="861">IF($AF3919&gt;0,YEAR($AF3919),)</f>
        <v>0</v>
      </c>
      <c r="BI3919" s="54">
        <f t="shared" si="856"/>
        <v>0</v>
      </c>
      <c r="BJ3919" s="54">
        <f t="shared" si="855"/>
        <v>0</v>
      </c>
      <c r="BK3919" s="54">
        <f t="shared" si="857"/>
        <v>0</v>
      </c>
      <c r="BL3919" s="54">
        <f t="shared" ref="BL3919:BL3982" si="862">IF($AK3919&gt;0,$AK3919,)</f>
        <v>0</v>
      </c>
      <c r="BM3919" s="54">
        <f t="shared" ref="BM3919:BM3982" si="863">IF($AL3919&gt;0,$AL3919,)</f>
        <v>0</v>
      </c>
      <c r="BN3919" s="54" t="str">
        <f t="shared" ref="BN3919:BN3982" si="864">IF(BH3919&gt;0,"taip","ne")</f>
        <v>ne</v>
      </c>
      <c r="BO3919" s="54" t="str">
        <f t="shared" ref="BO3919:BP3982" si="865">IF(BI3919&gt;0,"taip","ne")</f>
        <v>ne</v>
      </c>
      <c r="BP3919" s="54" t="str">
        <f t="shared" si="865"/>
        <v>ne</v>
      </c>
      <c r="BQ3919" s="54" t="str">
        <f t="shared" ref="BQ3919:BQ3982" si="866">IF(BL3919&gt;0,"taip","ne")</f>
        <v>ne</v>
      </c>
      <c r="BR3919" s="54" t="str">
        <f t="shared" ref="BR3919:BR3982" si="867">IF(BM3919&gt;0,"taip","ne")</f>
        <v>ne</v>
      </c>
      <c r="BS3919" s="54" t="str">
        <f t="shared" si="858"/>
        <v>ne</v>
      </c>
    </row>
    <row r="3920" spans="2:71" x14ac:dyDescent="0.25">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5">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5">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5">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5">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5">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5">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5">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si="854"/>
        <v>0</v>
      </c>
      <c r="BH3927" s="54">
        <f t="shared" si="861"/>
        <v>0</v>
      </c>
      <c r="BI3927" s="54">
        <f t="shared" si="856"/>
        <v>0</v>
      </c>
      <c r="BJ3927" s="54">
        <f t="shared" si="855"/>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5">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54"/>
        <v>0</v>
      </c>
      <c r="BH3928" s="54">
        <f t="shared" si="861"/>
        <v>0</v>
      </c>
      <c r="BI3928" s="54">
        <f t="shared" si="856"/>
        <v>0</v>
      </c>
      <c r="BJ3928" s="54">
        <f t="shared" si="855"/>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5">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54"/>
        <v>0</v>
      </c>
      <c r="BH3929" s="54">
        <f t="shared" si="861"/>
        <v>0</v>
      </c>
      <c r="BI3929" s="54">
        <f t="shared" si="856"/>
        <v>0</v>
      </c>
      <c r="BJ3929" s="54">
        <f t="shared" si="855"/>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5">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ref="BG3930:BG3993" si="868">IF($F3930&gt;0,YEAR($F3930),)</f>
        <v>0</v>
      </c>
      <c r="BH3930" s="54">
        <f t="shared" si="861"/>
        <v>0</v>
      </c>
      <c r="BI3930" s="54">
        <f t="shared" si="856"/>
        <v>0</v>
      </c>
      <c r="BJ3930" s="54">
        <f t="shared" ref="BJ3930:BJ3993" si="869">IF($AI3930&gt;0,YEAR($AI3930),)</f>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5">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5">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5">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5">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5">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5">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5">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5">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5">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5">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5">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5">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5">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5">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5">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5">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5">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5">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5">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5">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5">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5">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5">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5">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5">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5">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5">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5">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5">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5">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5">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5">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5">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5">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5">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5">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5">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5">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5">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5">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5">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5">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5">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5">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5">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5">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5">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5">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5">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si="856"/>
        <v>0</v>
      </c>
      <c r="BJ3979" s="54">
        <f t="shared" si="869"/>
        <v>0</v>
      </c>
      <c r="BK3979" s="54">
        <f t="shared" si="857"/>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si="858"/>
        <v>ne</v>
      </c>
    </row>
    <row r="3980" spans="2:71" x14ac:dyDescent="0.25">
      <c r="B3980" s="54" t="e">
        <f>VLOOKUP(E3980,'VPS1'!$J$10:$J$29,1,FALSE)</f>
        <v>#N/A</v>
      </c>
      <c r="C3980" s="131" t="str">
        <f t="shared" si="859"/>
        <v/>
      </c>
      <c r="D3980" s="132"/>
      <c r="E3980" s="132"/>
      <c r="F3980" s="55"/>
      <c r="G3980" s="132"/>
      <c r="H3980" s="132"/>
      <c r="I3980" s="132"/>
      <c r="J3980" s="132"/>
      <c r="K3980" s="132"/>
      <c r="L3980" s="133"/>
      <c r="M3980" s="134"/>
      <c r="N3980" s="132"/>
      <c r="O3980" s="132"/>
      <c r="P3980" s="134" t="str">
        <f t="shared" si="860"/>
        <v>nepildyti</v>
      </c>
      <c r="Q3980" s="135" t="str">
        <f t="shared" si="860"/>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si="861"/>
        <v>0</v>
      </c>
      <c r="BI3980" s="54">
        <f t="shared" si="856"/>
        <v>0</v>
      </c>
      <c r="BJ3980" s="54">
        <f t="shared" si="869"/>
        <v>0</v>
      </c>
      <c r="BK3980" s="54">
        <f t="shared" si="857"/>
        <v>0</v>
      </c>
      <c r="BL3980" s="54">
        <f t="shared" si="862"/>
        <v>0</v>
      </c>
      <c r="BM3980" s="54">
        <f t="shared" si="863"/>
        <v>0</v>
      </c>
      <c r="BN3980" s="54" t="str">
        <f t="shared" si="864"/>
        <v>ne</v>
      </c>
      <c r="BO3980" s="54" t="str">
        <f t="shared" si="865"/>
        <v>ne</v>
      </c>
      <c r="BP3980" s="54" t="str">
        <f t="shared" si="865"/>
        <v>ne</v>
      </c>
      <c r="BQ3980" s="54" t="str">
        <f t="shared" si="866"/>
        <v>ne</v>
      </c>
      <c r="BR3980" s="54" t="str">
        <f t="shared" si="867"/>
        <v>ne</v>
      </c>
      <c r="BS3980" s="54" t="str">
        <f t="shared" si="858"/>
        <v>ne</v>
      </c>
    </row>
    <row r="3981" spans="2:71" x14ac:dyDescent="0.25">
      <c r="B3981" s="54" t="e">
        <f>VLOOKUP(E3981,'VPS1'!$J$10:$J$29,1,FALSE)</f>
        <v>#N/A</v>
      </c>
      <c r="C3981" s="131" t="str">
        <f t="shared" si="859"/>
        <v/>
      </c>
      <c r="D3981" s="132"/>
      <c r="E3981" s="132"/>
      <c r="F3981" s="55"/>
      <c r="G3981" s="132"/>
      <c r="H3981" s="132"/>
      <c r="I3981" s="132"/>
      <c r="J3981" s="132"/>
      <c r="K3981" s="132"/>
      <c r="L3981" s="133"/>
      <c r="M3981" s="134"/>
      <c r="N3981" s="132"/>
      <c r="O3981" s="132"/>
      <c r="P3981" s="134" t="str">
        <f t="shared" si="860"/>
        <v>nepildyti</v>
      </c>
      <c r="Q3981" s="135" t="str">
        <f t="shared" si="860"/>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61"/>
        <v>0</v>
      </c>
      <c r="BI3981" s="54">
        <f t="shared" si="856"/>
        <v>0</v>
      </c>
      <c r="BJ3981" s="54">
        <f t="shared" si="869"/>
        <v>0</v>
      </c>
      <c r="BK3981" s="54">
        <f t="shared" si="857"/>
        <v>0</v>
      </c>
      <c r="BL3981" s="54">
        <f t="shared" si="862"/>
        <v>0</v>
      </c>
      <c r="BM3981" s="54">
        <f t="shared" si="863"/>
        <v>0</v>
      </c>
      <c r="BN3981" s="54" t="str">
        <f t="shared" si="864"/>
        <v>ne</v>
      </c>
      <c r="BO3981" s="54" t="str">
        <f t="shared" si="865"/>
        <v>ne</v>
      </c>
      <c r="BP3981" s="54" t="str">
        <f t="shared" si="865"/>
        <v>ne</v>
      </c>
      <c r="BQ3981" s="54" t="str">
        <f t="shared" si="866"/>
        <v>ne</v>
      </c>
      <c r="BR3981" s="54" t="str">
        <f t="shared" si="867"/>
        <v>ne</v>
      </c>
      <c r="BS3981" s="54" t="str">
        <f t="shared" si="858"/>
        <v>ne</v>
      </c>
    </row>
    <row r="3982" spans="2:71" x14ac:dyDescent="0.25">
      <c r="B3982" s="54" t="e">
        <f>VLOOKUP(E3982,'VPS1'!$J$10:$J$29,1,FALSE)</f>
        <v>#N/A</v>
      </c>
      <c r="C3982" s="131" t="str">
        <f t="shared" si="859"/>
        <v/>
      </c>
      <c r="D3982" s="132"/>
      <c r="E3982" s="132"/>
      <c r="F3982" s="55"/>
      <c r="G3982" s="132"/>
      <c r="H3982" s="132"/>
      <c r="I3982" s="132"/>
      <c r="J3982" s="132"/>
      <c r="K3982" s="132"/>
      <c r="L3982" s="133"/>
      <c r="M3982" s="134"/>
      <c r="N3982" s="132"/>
      <c r="O3982" s="132"/>
      <c r="P3982" s="134" t="str">
        <f t="shared" si="860"/>
        <v>nepildyti</v>
      </c>
      <c r="Q3982" s="135" t="str">
        <f t="shared" si="860"/>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61"/>
        <v>0</v>
      </c>
      <c r="BI3982" s="54">
        <f t="shared" ref="BI3982:BI4045" si="870">IF($AH3982&gt;0,YEAR($AH3982),)</f>
        <v>0</v>
      </c>
      <c r="BJ3982" s="54">
        <f t="shared" si="869"/>
        <v>0</v>
      </c>
      <c r="BK3982" s="54">
        <f t="shared" ref="BK3982:BK4045" si="871">IF($AJ3982&gt;0,YEAR($AJ3982),)</f>
        <v>0</v>
      </c>
      <c r="BL3982" s="54">
        <f t="shared" si="862"/>
        <v>0</v>
      </c>
      <c r="BM3982" s="54">
        <f t="shared" si="863"/>
        <v>0</v>
      </c>
      <c r="BN3982" s="54" t="str">
        <f t="shared" si="864"/>
        <v>ne</v>
      </c>
      <c r="BO3982" s="54" t="str">
        <f t="shared" si="865"/>
        <v>ne</v>
      </c>
      <c r="BP3982" s="54" t="str">
        <f t="shared" si="865"/>
        <v>ne</v>
      </c>
      <c r="BQ3982" s="54" t="str">
        <f t="shared" si="866"/>
        <v>ne</v>
      </c>
      <c r="BR3982" s="54" t="str">
        <f t="shared" si="867"/>
        <v>ne</v>
      </c>
      <c r="BS3982" s="54" t="str">
        <f t="shared" ref="BS3982:BS4045" si="872">IF(BK3982&gt;0,"taip","ne")</f>
        <v>ne</v>
      </c>
    </row>
    <row r="3983" spans="2:71" x14ac:dyDescent="0.25">
      <c r="B3983" s="54" t="e">
        <f>VLOOKUP(E3983,'VPS1'!$J$10:$J$29,1,FALSE)</f>
        <v>#N/A</v>
      </c>
      <c r="C3983" s="131" t="str">
        <f t="shared" ref="C3983:C4046" si="873">LEFT(E3983,4)</f>
        <v/>
      </c>
      <c r="D3983" s="132"/>
      <c r="E3983" s="132"/>
      <c r="F3983" s="55"/>
      <c r="G3983" s="132"/>
      <c r="H3983" s="132"/>
      <c r="I3983" s="132"/>
      <c r="J3983" s="132"/>
      <c r="K3983" s="132"/>
      <c r="L3983" s="133"/>
      <c r="M3983" s="134"/>
      <c r="N3983" s="132"/>
      <c r="O3983" s="132"/>
      <c r="P3983" s="134" t="str">
        <f t="shared" ref="P3983:Q4046" si="874">IF($N3983="fizinis asmuo","užpildykite","nepildyti")</f>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ref="BH3983:BH4046" si="875">IF($AF3983&gt;0,YEAR($AF3983),)</f>
        <v>0</v>
      </c>
      <c r="BI3983" s="54">
        <f t="shared" si="870"/>
        <v>0</v>
      </c>
      <c r="BJ3983" s="54">
        <f t="shared" si="869"/>
        <v>0</v>
      </c>
      <c r="BK3983" s="54">
        <f t="shared" si="871"/>
        <v>0</v>
      </c>
      <c r="BL3983" s="54">
        <f t="shared" ref="BL3983:BL4046" si="876">IF($AK3983&gt;0,$AK3983,)</f>
        <v>0</v>
      </c>
      <c r="BM3983" s="54">
        <f t="shared" ref="BM3983:BM4046" si="877">IF($AL3983&gt;0,$AL3983,)</f>
        <v>0</v>
      </c>
      <c r="BN3983" s="54" t="str">
        <f t="shared" ref="BN3983:BN4046" si="878">IF(BH3983&gt;0,"taip","ne")</f>
        <v>ne</v>
      </c>
      <c r="BO3983" s="54" t="str">
        <f t="shared" ref="BO3983:BP4046" si="879">IF(BI3983&gt;0,"taip","ne")</f>
        <v>ne</v>
      </c>
      <c r="BP3983" s="54" t="str">
        <f t="shared" si="879"/>
        <v>ne</v>
      </c>
      <c r="BQ3983" s="54" t="str">
        <f t="shared" ref="BQ3983:BQ4046" si="880">IF(BL3983&gt;0,"taip","ne")</f>
        <v>ne</v>
      </c>
      <c r="BR3983" s="54" t="str">
        <f t="shared" ref="BR3983:BR4046" si="881">IF(BM3983&gt;0,"taip","ne")</f>
        <v>ne</v>
      </c>
      <c r="BS3983" s="54" t="str">
        <f t="shared" si="872"/>
        <v>ne</v>
      </c>
    </row>
    <row r="3984" spans="2:71" x14ac:dyDescent="0.25">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5">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5">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5">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5">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5">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5">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5">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si="868"/>
        <v>0</v>
      </c>
      <c r="BH3991" s="54">
        <f t="shared" si="875"/>
        <v>0</v>
      </c>
      <c r="BI3991" s="54">
        <f t="shared" si="870"/>
        <v>0</v>
      </c>
      <c r="BJ3991" s="54">
        <f t="shared" si="869"/>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5">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68"/>
        <v>0</v>
      </c>
      <c r="BH3992" s="54">
        <f t="shared" si="875"/>
        <v>0</v>
      </c>
      <c r="BI3992" s="54">
        <f t="shared" si="870"/>
        <v>0</v>
      </c>
      <c r="BJ3992" s="54">
        <f t="shared" si="869"/>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5">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68"/>
        <v>0</v>
      </c>
      <c r="BH3993" s="54">
        <f t="shared" si="875"/>
        <v>0</v>
      </c>
      <c r="BI3993" s="54">
        <f t="shared" si="870"/>
        <v>0</v>
      </c>
      <c r="BJ3993" s="54">
        <f t="shared" si="869"/>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5">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ref="BG3994:BG4057" si="882">IF($F3994&gt;0,YEAR($F3994),)</f>
        <v>0</v>
      </c>
      <c r="BH3994" s="54">
        <f t="shared" si="875"/>
        <v>0</v>
      </c>
      <c r="BI3994" s="54">
        <f t="shared" si="870"/>
        <v>0</v>
      </c>
      <c r="BJ3994" s="54">
        <f t="shared" ref="BJ3994:BJ4057" si="883">IF($AI3994&gt;0,YEAR($AI3994),)</f>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5">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5">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5">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5">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5">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5">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5">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5">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5">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5">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5">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5">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5">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5">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5">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5">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5">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5">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5">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5">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5">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5">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5">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5">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5">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5">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5">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5">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5">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5">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5">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5">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5">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5">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5">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5">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5">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5">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5">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5">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5">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5">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5">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5">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5">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5">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5">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5">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5">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si="870"/>
        <v>0</v>
      </c>
      <c r="BJ4043" s="54">
        <f t="shared" si="883"/>
        <v>0</v>
      </c>
      <c r="BK4043" s="54">
        <f t="shared" si="871"/>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si="872"/>
        <v>ne</v>
      </c>
    </row>
    <row r="4044" spans="2:71" x14ac:dyDescent="0.25">
      <c r="B4044" s="54" t="e">
        <f>VLOOKUP(E4044,'VPS1'!$J$10:$J$29,1,FALSE)</f>
        <v>#N/A</v>
      </c>
      <c r="C4044" s="131" t="str">
        <f t="shared" si="873"/>
        <v/>
      </c>
      <c r="D4044" s="132"/>
      <c r="E4044" s="132"/>
      <c r="F4044" s="55"/>
      <c r="G4044" s="132"/>
      <c r="H4044" s="132"/>
      <c r="I4044" s="132"/>
      <c r="J4044" s="132"/>
      <c r="K4044" s="132"/>
      <c r="L4044" s="133"/>
      <c r="M4044" s="134"/>
      <c r="N4044" s="132"/>
      <c r="O4044" s="132"/>
      <c r="P4044" s="134" t="str">
        <f t="shared" si="874"/>
        <v>nepildyti</v>
      </c>
      <c r="Q4044" s="135" t="str">
        <f t="shared" si="874"/>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si="875"/>
        <v>0</v>
      </c>
      <c r="BI4044" s="54">
        <f t="shared" si="870"/>
        <v>0</v>
      </c>
      <c r="BJ4044" s="54">
        <f t="shared" si="883"/>
        <v>0</v>
      </c>
      <c r="BK4044" s="54">
        <f t="shared" si="871"/>
        <v>0</v>
      </c>
      <c r="BL4044" s="54">
        <f t="shared" si="876"/>
        <v>0</v>
      </c>
      <c r="BM4044" s="54">
        <f t="shared" si="877"/>
        <v>0</v>
      </c>
      <c r="BN4044" s="54" t="str">
        <f t="shared" si="878"/>
        <v>ne</v>
      </c>
      <c r="BO4044" s="54" t="str">
        <f t="shared" si="879"/>
        <v>ne</v>
      </c>
      <c r="BP4044" s="54" t="str">
        <f t="shared" si="879"/>
        <v>ne</v>
      </c>
      <c r="BQ4044" s="54" t="str">
        <f t="shared" si="880"/>
        <v>ne</v>
      </c>
      <c r="BR4044" s="54" t="str">
        <f t="shared" si="881"/>
        <v>ne</v>
      </c>
      <c r="BS4044" s="54" t="str">
        <f t="shared" si="872"/>
        <v>ne</v>
      </c>
    </row>
    <row r="4045" spans="2:71" x14ac:dyDescent="0.25">
      <c r="B4045" s="54" t="e">
        <f>VLOOKUP(E4045,'VPS1'!$J$10:$J$29,1,FALSE)</f>
        <v>#N/A</v>
      </c>
      <c r="C4045" s="131" t="str">
        <f t="shared" si="873"/>
        <v/>
      </c>
      <c r="D4045" s="132"/>
      <c r="E4045" s="132"/>
      <c r="F4045" s="55"/>
      <c r="G4045" s="132"/>
      <c r="H4045" s="132"/>
      <c r="I4045" s="132"/>
      <c r="J4045" s="132"/>
      <c r="K4045" s="132"/>
      <c r="L4045" s="133"/>
      <c r="M4045" s="134"/>
      <c r="N4045" s="132"/>
      <c r="O4045" s="132"/>
      <c r="P4045" s="134" t="str">
        <f t="shared" si="874"/>
        <v>nepildyti</v>
      </c>
      <c r="Q4045" s="135" t="str">
        <f t="shared" si="874"/>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75"/>
        <v>0</v>
      </c>
      <c r="BI4045" s="54">
        <f t="shared" si="870"/>
        <v>0</v>
      </c>
      <c r="BJ4045" s="54">
        <f t="shared" si="883"/>
        <v>0</v>
      </c>
      <c r="BK4045" s="54">
        <f t="shared" si="871"/>
        <v>0</v>
      </c>
      <c r="BL4045" s="54">
        <f t="shared" si="876"/>
        <v>0</v>
      </c>
      <c r="BM4045" s="54">
        <f t="shared" si="877"/>
        <v>0</v>
      </c>
      <c r="BN4045" s="54" t="str">
        <f t="shared" si="878"/>
        <v>ne</v>
      </c>
      <c r="BO4045" s="54" t="str">
        <f t="shared" si="879"/>
        <v>ne</v>
      </c>
      <c r="BP4045" s="54" t="str">
        <f t="shared" si="879"/>
        <v>ne</v>
      </c>
      <c r="BQ4045" s="54" t="str">
        <f t="shared" si="880"/>
        <v>ne</v>
      </c>
      <c r="BR4045" s="54" t="str">
        <f t="shared" si="881"/>
        <v>ne</v>
      </c>
      <c r="BS4045" s="54" t="str">
        <f t="shared" si="872"/>
        <v>ne</v>
      </c>
    </row>
    <row r="4046" spans="2:71" x14ac:dyDescent="0.25">
      <c r="B4046" s="54" t="e">
        <f>VLOOKUP(E4046,'VPS1'!$J$10:$J$29,1,FALSE)</f>
        <v>#N/A</v>
      </c>
      <c r="C4046" s="131" t="str">
        <f t="shared" si="873"/>
        <v/>
      </c>
      <c r="D4046" s="132"/>
      <c r="E4046" s="132"/>
      <c r="F4046" s="55"/>
      <c r="G4046" s="132"/>
      <c r="H4046" s="132"/>
      <c r="I4046" s="132"/>
      <c r="J4046" s="132"/>
      <c r="K4046" s="132"/>
      <c r="L4046" s="133"/>
      <c r="M4046" s="134"/>
      <c r="N4046" s="132"/>
      <c r="O4046" s="132"/>
      <c r="P4046" s="134" t="str">
        <f t="shared" si="874"/>
        <v>nepildyti</v>
      </c>
      <c r="Q4046" s="135" t="str">
        <f t="shared" si="874"/>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75"/>
        <v>0</v>
      </c>
      <c r="BI4046" s="54">
        <f t="shared" ref="BI4046:BI4109" si="884">IF($AH4046&gt;0,YEAR($AH4046),)</f>
        <v>0</v>
      </c>
      <c r="BJ4046" s="54">
        <f t="shared" si="883"/>
        <v>0</v>
      </c>
      <c r="BK4046" s="54">
        <f t="shared" ref="BK4046:BK4109" si="885">IF($AJ4046&gt;0,YEAR($AJ4046),)</f>
        <v>0</v>
      </c>
      <c r="BL4046" s="54">
        <f t="shared" si="876"/>
        <v>0</v>
      </c>
      <c r="BM4046" s="54">
        <f t="shared" si="877"/>
        <v>0</v>
      </c>
      <c r="BN4046" s="54" t="str">
        <f t="shared" si="878"/>
        <v>ne</v>
      </c>
      <c r="BO4046" s="54" t="str">
        <f t="shared" si="879"/>
        <v>ne</v>
      </c>
      <c r="BP4046" s="54" t="str">
        <f t="shared" si="879"/>
        <v>ne</v>
      </c>
      <c r="BQ4046" s="54" t="str">
        <f t="shared" si="880"/>
        <v>ne</v>
      </c>
      <c r="BR4046" s="54" t="str">
        <f t="shared" si="881"/>
        <v>ne</v>
      </c>
      <c r="BS4046" s="54" t="str">
        <f t="shared" ref="BS4046:BS4109" si="886">IF(BK4046&gt;0,"taip","ne")</f>
        <v>ne</v>
      </c>
    </row>
    <row r="4047" spans="2:71" x14ac:dyDescent="0.25">
      <c r="B4047" s="54" t="e">
        <f>VLOOKUP(E4047,'VPS1'!$J$10:$J$29,1,FALSE)</f>
        <v>#N/A</v>
      </c>
      <c r="C4047" s="131" t="str">
        <f t="shared" ref="C4047:C4110" si="887">LEFT(E4047,4)</f>
        <v/>
      </c>
      <c r="D4047" s="132"/>
      <c r="E4047" s="132"/>
      <c r="F4047" s="55"/>
      <c r="G4047" s="132"/>
      <c r="H4047" s="132"/>
      <c r="I4047" s="132"/>
      <c r="J4047" s="132"/>
      <c r="K4047" s="132"/>
      <c r="L4047" s="133"/>
      <c r="M4047" s="134"/>
      <c r="N4047" s="132"/>
      <c r="O4047" s="132"/>
      <c r="P4047" s="134" t="str">
        <f t="shared" ref="P4047:Q4110" si="888">IF($N4047="fizinis asmuo","užpildykite","nepildyti")</f>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ref="BH4047:BH4110" si="889">IF($AF4047&gt;0,YEAR($AF4047),)</f>
        <v>0</v>
      </c>
      <c r="BI4047" s="54">
        <f t="shared" si="884"/>
        <v>0</v>
      </c>
      <c r="BJ4047" s="54">
        <f t="shared" si="883"/>
        <v>0</v>
      </c>
      <c r="BK4047" s="54">
        <f t="shared" si="885"/>
        <v>0</v>
      </c>
      <c r="BL4047" s="54">
        <f t="shared" ref="BL4047:BL4110" si="890">IF($AK4047&gt;0,$AK4047,)</f>
        <v>0</v>
      </c>
      <c r="BM4047" s="54">
        <f t="shared" ref="BM4047:BM4110" si="891">IF($AL4047&gt;0,$AL4047,)</f>
        <v>0</v>
      </c>
      <c r="BN4047" s="54" t="str">
        <f t="shared" ref="BN4047:BN4110" si="892">IF(BH4047&gt;0,"taip","ne")</f>
        <v>ne</v>
      </c>
      <c r="BO4047" s="54" t="str">
        <f t="shared" ref="BO4047:BP4110" si="893">IF(BI4047&gt;0,"taip","ne")</f>
        <v>ne</v>
      </c>
      <c r="BP4047" s="54" t="str">
        <f t="shared" si="893"/>
        <v>ne</v>
      </c>
      <c r="BQ4047" s="54" t="str">
        <f t="shared" ref="BQ4047:BQ4110" si="894">IF(BL4047&gt;0,"taip","ne")</f>
        <v>ne</v>
      </c>
      <c r="BR4047" s="54" t="str">
        <f t="shared" ref="BR4047:BR4110" si="895">IF(BM4047&gt;0,"taip","ne")</f>
        <v>ne</v>
      </c>
      <c r="BS4047" s="54" t="str">
        <f t="shared" si="886"/>
        <v>ne</v>
      </c>
    </row>
    <row r="4048" spans="2:71" x14ac:dyDescent="0.25">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5">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5">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5">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5">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5">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5">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5">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si="882"/>
        <v>0</v>
      </c>
      <c r="BH4055" s="54">
        <f t="shared" si="889"/>
        <v>0</v>
      </c>
      <c r="BI4055" s="54">
        <f t="shared" si="884"/>
        <v>0</v>
      </c>
      <c r="BJ4055" s="54">
        <f t="shared" si="883"/>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5">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82"/>
        <v>0</v>
      </c>
      <c r="BH4056" s="54">
        <f t="shared" si="889"/>
        <v>0</v>
      </c>
      <c r="BI4056" s="54">
        <f t="shared" si="884"/>
        <v>0</v>
      </c>
      <c r="BJ4056" s="54">
        <f t="shared" si="883"/>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5">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82"/>
        <v>0</v>
      </c>
      <c r="BH4057" s="54">
        <f t="shared" si="889"/>
        <v>0</v>
      </c>
      <c r="BI4057" s="54">
        <f t="shared" si="884"/>
        <v>0</v>
      </c>
      <c r="BJ4057" s="54">
        <f t="shared" si="883"/>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5">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ref="BG4058:BG4121" si="896">IF($F4058&gt;0,YEAR($F4058),)</f>
        <v>0</v>
      </c>
      <c r="BH4058" s="54">
        <f t="shared" si="889"/>
        <v>0</v>
      </c>
      <c r="BI4058" s="54">
        <f t="shared" si="884"/>
        <v>0</v>
      </c>
      <c r="BJ4058" s="54">
        <f t="shared" ref="BJ4058:BJ4121" si="897">IF($AI4058&gt;0,YEAR($AI4058),)</f>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5">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5">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5">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5">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5">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5">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5">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5">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5">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5">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5">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5">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5">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5">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5">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5">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5">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5">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5">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5">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5">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5">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5">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5">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5">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5">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5">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5">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5">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5">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5">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5">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5">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5">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5">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5">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5">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5">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5">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5">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5">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5">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5">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5">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5">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5">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5">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5">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5">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si="884"/>
        <v>0</v>
      </c>
      <c r="BJ4107" s="54">
        <f t="shared" si="897"/>
        <v>0</v>
      </c>
      <c r="BK4107" s="54">
        <f t="shared" si="885"/>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si="886"/>
        <v>ne</v>
      </c>
    </row>
    <row r="4108" spans="2:71" x14ac:dyDescent="0.25">
      <c r="B4108" s="54" t="e">
        <f>VLOOKUP(E4108,'VPS1'!$J$10:$J$29,1,FALSE)</f>
        <v>#N/A</v>
      </c>
      <c r="C4108" s="131" t="str">
        <f t="shared" si="887"/>
        <v/>
      </c>
      <c r="D4108" s="132"/>
      <c r="E4108" s="132"/>
      <c r="F4108" s="55"/>
      <c r="G4108" s="132"/>
      <c r="H4108" s="132"/>
      <c r="I4108" s="132"/>
      <c r="J4108" s="132"/>
      <c r="K4108" s="132"/>
      <c r="L4108" s="133"/>
      <c r="M4108" s="134"/>
      <c r="N4108" s="132"/>
      <c r="O4108" s="132"/>
      <c r="P4108" s="134" t="str">
        <f t="shared" si="888"/>
        <v>nepildyti</v>
      </c>
      <c r="Q4108" s="135" t="str">
        <f t="shared" si="888"/>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si="889"/>
        <v>0</v>
      </c>
      <c r="BI4108" s="54">
        <f t="shared" si="884"/>
        <v>0</v>
      </c>
      <c r="BJ4108" s="54">
        <f t="shared" si="897"/>
        <v>0</v>
      </c>
      <c r="BK4108" s="54">
        <f t="shared" si="885"/>
        <v>0</v>
      </c>
      <c r="BL4108" s="54">
        <f t="shared" si="890"/>
        <v>0</v>
      </c>
      <c r="BM4108" s="54">
        <f t="shared" si="891"/>
        <v>0</v>
      </c>
      <c r="BN4108" s="54" t="str">
        <f t="shared" si="892"/>
        <v>ne</v>
      </c>
      <c r="BO4108" s="54" t="str">
        <f t="shared" si="893"/>
        <v>ne</v>
      </c>
      <c r="BP4108" s="54" t="str">
        <f t="shared" si="893"/>
        <v>ne</v>
      </c>
      <c r="BQ4108" s="54" t="str">
        <f t="shared" si="894"/>
        <v>ne</v>
      </c>
      <c r="BR4108" s="54" t="str">
        <f t="shared" si="895"/>
        <v>ne</v>
      </c>
      <c r="BS4108" s="54" t="str">
        <f t="shared" si="886"/>
        <v>ne</v>
      </c>
    </row>
    <row r="4109" spans="2:71" x14ac:dyDescent="0.25">
      <c r="B4109" s="54" t="e">
        <f>VLOOKUP(E4109,'VPS1'!$J$10:$J$29,1,FALSE)</f>
        <v>#N/A</v>
      </c>
      <c r="C4109" s="131" t="str">
        <f t="shared" si="887"/>
        <v/>
      </c>
      <c r="D4109" s="132"/>
      <c r="E4109" s="132"/>
      <c r="F4109" s="55"/>
      <c r="G4109" s="132"/>
      <c r="H4109" s="132"/>
      <c r="I4109" s="132"/>
      <c r="J4109" s="132"/>
      <c r="K4109" s="132"/>
      <c r="L4109" s="133"/>
      <c r="M4109" s="134"/>
      <c r="N4109" s="132"/>
      <c r="O4109" s="132"/>
      <c r="P4109" s="134" t="str">
        <f t="shared" si="888"/>
        <v>nepildyti</v>
      </c>
      <c r="Q4109" s="135" t="str">
        <f t="shared" si="888"/>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889"/>
        <v>0</v>
      </c>
      <c r="BI4109" s="54">
        <f t="shared" si="884"/>
        <v>0</v>
      </c>
      <c r="BJ4109" s="54">
        <f t="shared" si="897"/>
        <v>0</v>
      </c>
      <c r="BK4109" s="54">
        <f t="shared" si="885"/>
        <v>0</v>
      </c>
      <c r="BL4109" s="54">
        <f t="shared" si="890"/>
        <v>0</v>
      </c>
      <c r="BM4109" s="54">
        <f t="shared" si="891"/>
        <v>0</v>
      </c>
      <c r="BN4109" s="54" t="str">
        <f t="shared" si="892"/>
        <v>ne</v>
      </c>
      <c r="BO4109" s="54" t="str">
        <f t="shared" si="893"/>
        <v>ne</v>
      </c>
      <c r="BP4109" s="54" t="str">
        <f t="shared" si="893"/>
        <v>ne</v>
      </c>
      <c r="BQ4109" s="54" t="str">
        <f t="shared" si="894"/>
        <v>ne</v>
      </c>
      <c r="BR4109" s="54" t="str">
        <f t="shared" si="895"/>
        <v>ne</v>
      </c>
      <c r="BS4109" s="54" t="str">
        <f t="shared" si="886"/>
        <v>ne</v>
      </c>
    </row>
    <row r="4110" spans="2:71" x14ac:dyDescent="0.25">
      <c r="B4110" s="54" t="e">
        <f>VLOOKUP(E4110,'VPS1'!$J$10:$J$29,1,FALSE)</f>
        <v>#N/A</v>
      </c>
      <c r="C4110" s="131" t="str">
        <f t="shared" si="887"/>
        <v/>
      </c>
      <c r="D4110" s="132"/>
      <c r="E4110" s="132"/>
      <c r="F4110" s="55"/>
      <c r="G4110" s="132"/>
      <c r="H4110" s="132"/>
      <c r="I4110" s="132"/>
      <c r="J4110" s="132"/>
      <c r="K4110" s="132"/>
      <c r="L4110" s="133"/>
      <c r="M4110" s="134"/>
      <c r="N4110" s="132"/>
      <c r="O4110" s="132"/>
      <c r="P4110" s="134" t="str">
        <f t="shared" si="888"/>
        <v>nepildyti</v>
      </c>
      <c r="Q4110" s="135" t="str">
        <f t="shared" si="888"/>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889"/>
        <v>0</v>
      </c>
      <c r="BI4110" s="54">
        <f t="shared" ref="BI4110:BI4173" si="898">IF($AH4110&gt;0,YEAR($AH4110),)</f>
        <v>0</v>
      </c>
      <c r="BJ4110" s="54">
        <f t="shared" si="897"/>
        <v>0</v>
      </c>
      <c r="BK4110" s="54">
        <f t="shared" ref="BK4110:BK4173" si="899">IF($AJ4110&gt;0,YEAR($AJ4110),)</f>
        <v>0</v>
      </c>
      <c r="BL4110" s="54">
        <f t="shared" si="890"/>
        <v>0</v>
      </c>
      <c r="BM4110" s="54">
        <f t="shared" si="891"/>
        <v>0</v>
      </c>
      <c r="BN4110" s="54" t="str">
        <f t="shared" si="892"/>
        <v>ne</v>
      </c>
      <c r="BO4110" s="54" t="str">
        <f t="shared" si="893"/>
        <v>ne</v>
      </c>
      <c r="BP4110" s="54" t="str">
        <f t="shared" si="893"/>
        <v>ne</v>
      </c>
      <c r="BQ4110" s="54" t="str">
        <f t="shared" si="894"/>
        <v>ne</v>
      </c>
      <c r="BR4110" s="54" t="str">
        <f t="shared" si="895"/>
        <v>ne</v>
      </c>
      <c r="BS4110" s="54" t="str">
        <f t="shared" ref="BS4110:BS4173" si="900">IF(BK4110&gt;0,"taip","ne")</f>
        <v>ne</v>
      </c>
    </row>
    <row r="4111" spans="2:71" x14ac:dyDescent="0.25">
      <c r="B4111" s="54" t="e">
        <f>VLOOKUP(E4111,'VPS1'!$J$10:$J$29,1,FALSE)</f>
        <v>#N/A</v>
      </c>
      <c r="C4111" s="131" t="str">
        <f t="shared" ref="C4111:C4174" si="901">LEFT(E4111,4)</f>
        <v/>
      </c>
      <c r="D4111" s="132"/>
      <c r="E4111" s="132"/>
      <c r="F4111" s="55"/>
      <c r="G4111" s="132"/>
      <c r="H4111" s="132"/>
      <c r="I4111" s="132"/>
      <c r="J4111" s="132"/>
      <c r="K4111" s="132"/>
      <c r="L4111" s="133"/>
      <c r="M4111" s="134"/>
      <c r="N4111" s="132"/>
      <c r="O4111" s="132"/>
      <c r="P4111" s="134" t="str">
        <f t="shared" ref="P4111:Q4174" si="902">IF($N4111="fizinis asmuo","užpildykite","nepildyti")</f>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ref="BH4111:BH4174" si="903">IF($AF4111&gt;0,YEAR($AF4111),)</f>
        <v>0</v>
      </c>
      <c r="BI4111" s="54">
        <f t="shared" si="898"/>
        <v>0</v>
      </c>
      <c r="BJ4111" s="54">
        <f t="shared" si="897"/>
        <v>0</v>
      </c>
      <c r="BK4111" s="54">
        <f t="shared" si="899"/>
        <v>0</v>
      </c>
      <c r="BL4111" s="54">
        <f t="shared" ref="BL4111:BL4174" si="904">IF($AK4111&gt;0,$AK4111,)</f>
        <v>0</v>
      </c>
      <c r="BM4111" s="54">
        <f t="shared" ref="BM4111:BM4174" si="905">IF($AL4111&gt;0,$AL4111,)</f>
        <v>0</v>
      </c>
      <c r="BN4111" s="54" t="str">
        <f t="shared" ref="BN4111:BN4174" si="906">IF(BH4111&gt;0,"taip","ne")</f>
        <v>ne</v>
      </c>
      <c r="BO4111" s="54" t="str">
        <f t="shared" ref="BO4111:BP4174" si="907">IF(BI4111&gt;0,"taip","ne")</f>
        <v>ne</v>
      </c>
      <c r="BP4111" s="54" t="str">
        <f t="shared" si="907"/>
        <v>ne</v>
      </c>
      <c r="BQ4111" s="54" t="str">
        <f t="shared" ref="BQ4111:BQ4174" si="908">IF(BL4111&gt;0,"taip","ne")</f>
        <v>ne</v>
      </c>
      <c r="BR4111" s="54" t="str">
        <f t="shared" ref="BR4111:BR4174" si="909">IF(BM4111&gt;0,"taip","ne")</f>
        <v>ne</v>
      </c>
      <c r="BS4111" s="54" t="str">
        <f t="shared" si="900"/>
        <v>ne</v>
      </c>
    </row>
    <row r="4112" spans="2:71" x14ac:dyDescent="0.25">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5">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5">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5">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5">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5">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5">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5">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si="896"/>
        <v>0</v>
      </c>
      <c r="BH4119" s="54">
        <f t="shared" si="903"/>
        <v>0</v>
      </c>
      <c r="BI4119" s="54">
        <f t="shared" si="898"/>
        <v>0</v>
      </c>
      <c r="BJ4119" s="54">
        <f t="shared" si="897"/>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5">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896"/>
        <v>0</v>
      </c>
      <c r="BH4120" s="54">
        <f t="shared" si="903"/>
        <v>0</v>
      </c>
      <c r="BI4120" s="54">
        <f t="shared" si="898"/>
        <v>0</v>
      </c>
      <c r="BJ4120" s="54">
        <f t="shared" si="897"/>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5">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896"/>
        <v>0</v>
      </c>
      <c r="BH4121" s="54">
        <f t="shared" si="903"/>
        <v>0</v>
      </c>
      <c r="BI4121" s="54">
        <f t="shared" si="898"/>
        <v>0</v>
      </c>
      <c r="BJ4121" s="54">
        <f t="shared" si="897"/>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5">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ref="BG4122:BG4185" si="910">IF($F4122&gt;0,YEAR($F4122),)</f>
        <v>0</v>
      </c>
      <c r="BH4122" s="54">
        <f t="shared" si="903"/>
        <v>0</v>
      </c>
      <c r="BI4122" s="54">
        <f t="shared" si="898"/>
        <v>0</v>
      </c>
      <c r="BJ4122" s="54">
        <f t="shared" ref="BJ4122:BJ4185" si="911">IF($AI4122&gt;0,YEAR($AI4122),)</f>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5">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5">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5">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5">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5">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5">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5">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5">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5">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5">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5">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5">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5">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5">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5">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5">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5">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5">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5">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5">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5">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5">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5">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5">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5">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5">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5">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5">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5">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5">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5">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5">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5">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5">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5">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5">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5">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5">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5">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5">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5">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5">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5">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5">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5">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5">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5">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5">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5">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si="898"/>
        <v>0</v>
      </c>
      <c r="BJ4171" s="54">
        <f t="shared" si="911"/>
        <v>0</v>
      </c>
      <c r="BK4171" s="54">
        <f t="shared" si="899"/>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si="900"/>
        <v>ne</v>
      </c>
    </row>
    <row r="4172" spans="2:71" x14ac:dyDescent="0.25">
      <c r="B4172" s="54" t="e">
        <f>VLOOKUP(E4172,'VPS1'!$J$10:$J$29,1,FALSE)</f>
        <v>#N/A</v>
      </c>
      <c r="C4172" s="131" t="str">
        <f t="shared" si="901"/>
        <v/>
      </c>
      <c r="D4172" s="132"/>
      <c r="E4172" s="132"/>
      <c r="F4172" s="55"/>
      <c r="G4172" s="132"/>
      <c r="H4172" s="132"/>
      <c r="I4172" s="132"/>
      <c r="J4172" s="132"/>
      <c r="K4172" s="132"/>
      <c r="L4172" s="133"/>
      <c r="M4172" s="134"/>
      <c r="N4172" s="132"/>
      <c r="O4172" s="132"/>
      <c r="P4172" s="134" t="str">
        <f t="shared" si="902"/>
        <v>nepildyti</v>
      </c>
      <c r="Q4172" s="135" t="str">
        <f t="shared" si="902"/>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si="903"/>
        <v>0</v>
      </c>
      <c r="BI4172" s="54">
        <f t="shared" si="898"/>
        <v>0</v>
      </c>
      <c r="BJ4172" s="54">
        <f t="shared" si="911"/>
        <v>0</v>
      </c>
      <c r="BK4172" s="54">
        <f t="shared" si="899"/>
        <v>0</v>
      </c>
      <c r="BL4172" s="54">
        <f t="shared" si="904"/>
        <v>0</v>
      </c>
      <c r="BM4172" s="54">
        <f t="shared" si="905"/>
        <v>0</v>
      </c>
      <c r="BN4172" s="54" t="str">
        <f t="shared" si="906"/>
        <v>ne</v>
      </c>
      <c r="BO4172" s="54" t="str">
        <f t="shared" si="907"/>
        <v>ne</v>
      </c>
      <c r="BP4172" s="54" t="str">
        <f t="shared" si="907"/>
        <v>ne</v>
      </c>
      <c r="BQ4172" s="54" t="str">
        <f t="shared" si="908"/>
        <v>ne</v>
      </c>
      <c r="BR4172" s="54" t="str">
        <f t="shared" si="909"/>
        <v>ne</v>
      </c>
      <c r="BS4172" s="54" t="str">
        <f t="shared" si="900"/>
        <v>ne</v>
      </c>
    </row>
    <row r="4173" spans="2:71" x14ac:dyDescent="0.25">
      <c r="B4173" s="54" t="e">
        <f>VLOOKUP(E4173,'VPS1'!$J$10:$J$29,1,FALSE)</f>
        <v>#N/A</v>
      </c>
      <c r="C4173" s="131" t="str">
        <f t="shared" si="901"/>
        <v/>
      </c>
      <c r="D4173" s="132"/>
      <c r="E4173" s="132"/>
      <c r="F4173" s="55"/>
      <c r="G4173" s="132"/>
      <c r="H4173" s="132"/>
      <c r="I4173" s="132"/>
      <c r="J4173" s="132"/>
      <c r="K4173" s="132"/>
      <c r="L4173" s="133"/>
      <c r="M4173" s="134"/>
      <c r="N4173" s="132"/>
      <c r="O4173" s="132"/>
      <c r="P4173" s="134" t="str">
        <f t="shared" si="902"/>
        <v>nepildyti</v>
      </c>
      <c r="Q4173" s="135" t="str">
        <f t="shared" si="902"/>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03"/>
        <v>0</v>
      </c>
      <c r="BI4173" s="54">
        <f t="shared" si="898"/>
        <v>0</v>
      </c>
      <c r="BJ4173" s="54">
        <f t="shared" si="911"/>
        <v>0</v>
      </c>
      <c r="BK4173" s="54">
        <f t="shared" si="899"/>
        <v>0</v>
      </c>
      <c r="BL4173" s="54">
        <f t="shared" si="904"/>
        <v>0</v>
      </c>
      <c r="BM4173" s="54">
        <f t="shared" si="905"/>
        <v>0</v>
      </c>
      <c r="BN4173" s="54" t="str">
        <f t="shared" si="906"/>
        <v>ne</v>
      </c>
      <c r="BO4173" s="54" t="str">
        <f t="shared" si="907"/>
        <v>ne</v>
      </c>
      <c r="BP4173" s="54" t="str">
        <f t="shared" si="907"/>
        <v>ne</v>
      </c>
      <c r="BQ4173" s="54" t="str">
        <f t="shared" si="908"/>
        <v>ne</v>
      </c>
      <c r="BR4173" s="54" t="str">
        <f t="shared" si="909"/>
        <v>ne</v>
      </c>
      <c r="BS4173" s="54" t="str">
        <f t="shared" si="900"/>
        <v>ne</v>
      </c>
    </row>
    <row r="4174" spans="2:71" x14ac:dyDescent="0.25">
      <c r="B4174" s="54" t="e">
        <f>VLOOKUP(E4174,'VPS1'!$J$10:$J$29,1,FALSE)</f>
        <v>#N/A</v>
      </c>
      <c r="C4174" s="131" t="str">
        <f t="shared" si="901"/>
        <v/>
      </c>
      <c r="D4174" s="132"/>
      <c r="E4174" s="132"/>
      <c r="F4174" s="55"/>
      <c r="G4174" s="132"/>
      <c r="H4174" s="132"/>
      <c r="I4174" s="132"/>
      <c r="J4174" s="132"/>
      <c r="K4174" s="132"/>
      <c r="L4174" s="133"/>
      <c r="M4174" s="134"/>
      <c r="N4174" s="132"/>
      <c r="O4174" s="132"/>
      <c r="P4174" s="134" t="str">
        <f t="shared" si="902"/>
        <v>nepildyti</v>
      </c>
      <c r="Q4174" s="135" t="str">
        <f t="shared" si="902"/>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03"/>
        <v>0</v>
      </c>
      <c r="BI4174" s="54">
        <f t="shared" ref="BI4174:BI4237" si="912">IF($AH4174&gt;0,YEAR($AH4174),)</f>
        <v>0</v>
      </c>
      <c r="BJ4174" s="54">
        <f t="shared" si="911"/>
        <v>0</v>
      </c>
      <c r="BK4174" s="54">
        <f t="shared" ref="BK4174:BK4237" si="913">IF($AJ4174&gt;0,YEAR($AJ4174),)</f>
        <v>0</v>
      </c>
      <c r="BL4174" s="54">
        <f t="shared" si="904"/>
        <v>0</v>
      </c>
      <c r="BM4174" s="54">
        <f t="shared" si="905"/>
        <v>0</v>
      </c>
      <c r="BN4174" s="54" t="str">
        <f t="shared" si="906"/>
        <v>ne</v>
      </c>
      <c r="BO4174" s="54" t="str">
        <f t="shared" si="907"/>
        <v>ne</v>
      </c>
      <c r="BP4174" s="54" t="str">
        <f t="shared" si="907"/>
        <v>ne</v>
      </c>
      <c r="BQ4174" s="54" t="str">
        <f t="shared" si="908"/>
        <v>ne</v>
      </c>
      <c r="BR4174" s="54" t="str">
        <f t="shared" si="909"/>
        <v>ne</v>
      </c>
      <c r="BS4174" s="54" t="str">
        <f t="shared" ref="BS4174:BS4237" si="914">IF(BK4174&gt;0,"taip","ne")</f>
        <v>ne</v>
      </c>
    </row>
    <row r="4175" spans="2:71" x14ac:dyDescent="0.25">
      <c r="B4175" s="54" t="e">
        <f>VLOOKUP(E4175,'VPS1'!$J$10:$J$29,1,FALSE)</f>
        <v>#N/A</v>
      </c>
      <c r="C4175" s="131" t="str">
        <f t="shared" ref="C4175:C4238" si="915">LEFT(E4175,4)</f>
        <v/>
      </c>
      <c r="D4175" s="132"/>
      <c r="E4175" s="132"/>
      <c r="F4175" s="55"/>
      <c r="G4175" s="132"/>
      <c r="H4175" s="132"/>
      <c r="I4175" s="132"/>
      <c r="J4175" s="132"/>
      <c r="K4175" s="132"/>
      <c r="L4175" s="133"/>
      <c r="M4175" s="134"/>
      <c r="N4175" s="132"/>
      <c r="O4175" s="132"/>
      <c r="P4175" s="134" t="str">
        <f t="shared" ref="P4175:Q4238" si="916">IF($N4175="fizinis asmuo","užpildykite","nepildyti")</f>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ref="BH4175:BH4238" si="917">IF($AF4175&gt;0,YEAR($AF4175),)</f>
        <v>0</v>
      </c>
      <c r="BI4175" s="54">
        <f t="shared" si="912"/>
        <v>0</v>
      </c>
      <c r="BJ4175" s="54">
        <f t="shared" si="911"/>
        <v>0</v>
      </c>
      <c r="BK4175" s="54">
        <f t="shared" si="913"/>
        <v>0</v>
      </c>
      <c r="BL4175" s="54">
        <f t="shared" ref="BL4175:BL4238" si="918">IF($AK4175&gt;0,$AK4175,)</f>
        <v>0</v>
      </c>
      <c r="BM4175" s="54">
        <f t="shared" ref="BM4175:BM4238" si="919">IF($AL4175&gt;0,$AL4175,)</f>
        <v>0</v>
      </c>
      <c r="BN4175" s="54" t="str">
        <f t="shared" ref="BN4175:BN4238" si="920">IF(BH4175&gt;0,"taip","ne")</f>
        <v>ne</v>
      </c>
      <c r="BO4175" s="54" t="str">
        <f t="shared" ref="BO4175:BP4238" si="921">IF(BI4175&gt;0,"taip","ne")</f>
        <v>ne</v>
      </c>
      <c r="BP4175" s="54" t="str">
        <f t="shared" si="921"/>
        <v>ne</v>
      </c>
      <c r="BQ4175" s="54" t="str">
        <f t="shared" ref="BQ4175:BQ4238" si="922">IF(BL4175&gt;0,"taip","ne")</f>
        <v>ne</v>
      </c>
      <c r="BR4175" s="54" t="str">
        <f t="shared" ref="BR4175:BR4238" si="923">IF(BM4175&gt;0,"taip","ne")</f>
        <v>ne</v>
      </c>
      <c r="BS4175" s="54" t="str">
        <f t="shared" si="914"/>
        <v>ne</v>
      </c>
    </row>
    <row r="4176" spans="2:71" x14ac:dyDescent="0.25">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5">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5">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5">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5">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5">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5">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5">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si="910"/>
        <v>0</v>
      </c>
      <c r="BH4183" s="54">
        <f t="shared" si="917"/>
        <v>0</v>
      </c>
      <c r="BI4183" s="54">
        <f t="shared" si="912"/>
        <v>0</v>
      </c>
      <c r="BJ4183" s="54">
        <f t="shared" si="911"/>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5">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10"/>
        <v>0</v>
      </c>
      <c r="BH4184" s="54">
        <f t="shared" si="917"/>
        <v>0</v>
      </c>
      <c r="BI4184" s="54">
        <f t="shared" si="912"/>
        <v>0</v>
      </c>
      <c r="BJ4184" s="54">
        <f t="shared" si="911"/>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5">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10"/>
        <v>0</v>
      </c>
      <c r="BH4185" s="54">
        <f t="shared" si="917"/>
        <v>0</v>
      </c>
      <c r="BI4185" s="54">
        <f t="shared" si="912"/>
        <v>0</v>
      </c>
      <c r="BJ4185" s="54">
        <f t="shared" si="911"/>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5">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ref="BG4186:BG4249" si="924">IF($F4186&gt;0,YEAR($F4186),)</f>
        <v>0</v>
      </c>
      <c r="BH4186" s="54">
        <f t="shared" si="917"/>
        <v>0</v>
      </c>
      <c r="BI4186" s="54">
        <f t="shared" si="912"/>
        <v>0</v>
      </c>
      <c r="BJ4186" s="54">
        <f t="shared" ref="BJ4186:BJ4249" si="925">IF($AI4186&gt;0,YEAR($AI4186),)</f>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5">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5">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5">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5">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5">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5">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5">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5">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5">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5">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5">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5">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5">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5">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5">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5">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5">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5">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5">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5">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5">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5">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5">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5">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5">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5">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5">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5">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5">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5">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5">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5">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5">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5">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5">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5">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5">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5">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5">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5">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5">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5">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5">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5">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5">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5">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5">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5">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5">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si="912"/>
        <v>0</v>
      </c>
      <c r="BJ4235" s="54">
        <f t="shared" si="925"/>
        <v>0</v>
      </c>
      <c r="BK4235" s="54">
        <f t="shared" si="913"/>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si="914"/>
        <v>ne</v>
      </c>
    </row>
    <row r="4236" spans="2:71" x14ac:dyDescent="0.25">
      <c r="B4236" s="54" t="e">
        <f>VLOOKUP(E4236,'VPS1'!$J$10:$J$29,1,FALSE)</f>
        <v>#N/A</v>
      </c>
      <c r="C4236" s="131" t="str">
        <f t="shared" si="915"/>
        <v/>
      </c>
      <c r="D4236" s="132"/>
      <c r="E4236" s="132"/>
      <c r="F4236" s="55"/>
      <c r="G4236" s="132"/>
      <c r="H4236" s="132"/>
      <c r="I4236" s="132"/>
      <c r="J4236" s="132"/>
      <c r="K4236" s="132"/>
      <c r="L4236" s="133"/>
      <c r="M4236" s="134"/>
      <c r="N4236" s="132"/>
      <c r="O4236" s="132"/>
      <c r="P4236" s="134" t="str">
        <f t="shared" si="916"/>
        <v>nepildyti</v>
      </c>
      <c r="Q4236" s="135" t="str">
        <f t="shared" si="916"/>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si="917"/>
        <v>0</v>
      </c>
      <c r="BI4236" s="54">
        <f t="shared" si="912"/>
        <v>0</v>
      </c>
      <c r="BJ4236" s="54">
        <f t="shared" si="925"/>
        <v>0</v>
      </c>
      <c r="BK4236" s="54">
        <f t="shared" si="913"/>
        <v>0</v>
      </c>
      <c r="BL4236" s="54">
        <f t="shared" si="918"/>
        <v>0</v>
      </c>
      <c r="BM4236" s="54">
        <f t="shared" si="919"/>
        <v>0</v>
      </c>
      <c r="BN4236" s="54" t="str">
        <f t="shared" si="920"/>
        <v>ne</v>
      </c>
      <c r="BO4236" s="54" t="str">
        <f t="shared" si="921"/>
        <v>ne</v>
      </c>
      <c r="BP4236" s="54" t="str">
        <f t="shared" si="921"/>
        <v>ne</v>
      </c>
      <c r="BQ4236" s="54" t="str">
        <f t="shared" si="922"/>
        <v>ne</v>
      </c>
      <c r="BR4236" s="54" t="str">
        <f t="shared" si="923"/>
        <v>ne</v>
      </c>
      <c r="BS4236" s="54" t="str">
        <f t="shared" si="914"/>
        <v>ne</v>
      </c>
    </row>
    <row r="4237" spans="2:71" x14ac:dyDescent="0.25">
      <c r="B4237" s="54" t="e">
        <f>VLOOKUP(E4237,'VPS1'!$J$10:$J$29,1,FALSE)</f>
        <v>#N/A</v>
      </c>
      <c r="C4237" s="131" t="str">
        <f t="shared" si="915"/>
        <v/>
      </c>
      <c r="D4237" s="132"/>
      <c r="E4237" s="132"/>
      <c r="F4237" s="55"/>
      <c r="G4237" s="132"/>
      <c r="H4237" s="132"/>
      <c r="I4237" s="132"/>
      <c r="J4237" s="132"/>
      <c r="K4237" s="132"/>
      <c r="L4237" s="133"/>
      <c r="M4237" s="134"/>
      <c r="N4237" s="132"/>
      <c r="O4237" s="132"/>
      <c r="P4237" s="134" t="str">
        <f t="shared" si="916"/>
        <v>nepildyti</v>
      </c>
      <c r="Q4237" s="135" t="str">
        <f t="shared" si="916"/>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17"/>
        <v>0</v>
      </c>
      <c r="BI4237" s="54">
        <f t="shared" si="912"/>
        <v>0</v>
      </c>
      <c r="BJ4237" s="54">
        <f t="shared" si="925"/>
        <v>0</v>
      </c>
      <c r="BK4237" s="54">
        <f t="shared" si="913"/>
        <v>0</v>
      </c>
      <c r="BL4237" s="54">
        <f t="shared" si="918"/>
        <v>0</v>
      </c>
      <c r="BM4237" s="54">
        <f t="shared" si="919"/>
        <v>0</v>
      </c>
      <c r="BN4237" s="54" t="str">
        <f t="shared" si="920"/>
        <v>ne</v>
      </c>
      <c r="BO4237" s="54" t="str">
        <f t="shared" si="921"/>
        <v>ne</v>
      </c>
      <c r="BP4237" s="54" t="str">
        <f t="shared" si="921"/>
        <v>ne</v>
      </c>
      <c r="BQ4237" s="54" t="str">
        <f t="shared" si="922"/>
        <v>ne</v>
      </c>
      <c r="BR4237" s="54" t="str">
        <f t="shared" si="923"/>
        <v>ne</v>
      </c>
      <c r="BS4237" s="54" t="str">
        <f t="shared" si="914"/>
        <v>ne</v>
      </c>
    </row>
    <row r="4238" spans="2:71" x14ac:dyDescent="0.25">
      <c r="B4238" s="54" t="e">
        <f>VLOOKUP(E4238,'VPS1'!$J$10:$J$29,1,FALSE)</f>
        <v>#N/A</v>
      </c>
      <c r="C4238" s="131" t="str">
        <f t="shared" si="915"/>
        <v/>
      </c>
      <c r="D4238" s="132"/>
      <c r="E4238" s="132"/>
      <c r="F4238" s="55"/>
      <c r="G4238" s="132"/>
      <c r="H4238" s="132"/>
      <c r="I4238" s="132"/>
      <c r="J4238" s="132"/>
      <c r="K4238" s="132"/>
      <c r="L4238" s="133"/>
      <c r="M4238" s="134"/>
      <c r="N4238" s="132"/>
      <c r="O4238" s="132"/>
      <c r="P4238" s="134" t="str">
        <f t="shared" si="916"/>
        <v>nepildyti</v>
      </c>
      <c r="Q4238" s="135" t="str">
        <f t="shared" si="916"/>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17"/>
        <v>0</v>
      </c>
      <c r="BI4238" s="54">
        <f t="shared" ref="BI4238:BI4301" si="926">IF($AH4238&gt;0,YEAR($AH4238),)</f>
        <v>0</v>
      </c>
      <c r="BJ4238" s="54">
        <f t="shared" si="925"/>
        <v>0</v>
      </c>
      <c r="BK4238" s="54">
        <f t="shared" ref="BK4238:BK4301" si="927">IF($AJ4238&gt;0,YEAR($AJ4238),)</f>
        <v>0</v>
      </c>
      <c r="BL4238" s="54">
        <f t="shared" si="918"/>
        <v>0</v>
      </c>
      <c r="BM4238" s="54">
        <f t="shared" si="919"/>
        <v>0</v>
      </c>
      <c r="BN4238" s="54" t="str">
        <f t="shared" si="920"/>
        <v>ne</v>
      </c>
      <c r="BO4238" s="54" t="str">
        <f t="shared" si="921"/>
        <v>ne</v>
      </c>
      <c r="BP4238" s="54" t="str">
        <f t="shared" si="921"/>
        <v>ne</v>
      </c>
      <c r="BQ4238" s="54" t="str">
        <f t="shared" si="922"/>
        <v>ne</v>
      </c>
      <c r="BR4238" s="54" t="str">
        <f t="shared" si="923"/>
        <v>ne</v>
      </c>
      <c r="BS4238" s="54" t="str">
        <f t="shared" ref="BS4238:BS4301" si="928">IF(BK4238&gt;0,"taip","ne")</f>
        <v>ne</v>
      </c>
    </row>
    <row r="4239" spans="2:71" x14ac:dyDescent="0.25">
      <c r="B4239" s="54" t="e">
        <f>VLOOKUP(E4239,'VPS1'!$J$10:$J$29,1,FALSE)</f>
        <v>#N/A</v>
      </c>
      <c r="C4239" s="131" t="str">
        <f t="shared" ref="C4239:C4302" si="929">LEFT(E4239,4)</f>
        <v/>
      </c>
      <c r="D4239" s="132"/>
      <c r="E4239" s="132"/>
      <c r="F4239" s="55"/>
      <c r="G4239" s="132"/>
      <c r="H4239" s="132"/>
      <c r="I4239" s="132"/>
      <c r="J4239" s="132"/>
      <c r="K4239" s="132"/>
      <c r="L4239" s="133"/>
      <c r="M4239" s="134"/>
      <c r="N4239" s="132"/>
      <c r="O4239" s="132"/>
      <c r="P4239" s="134" t="str">
        <f t="shared" ref="P4239:Q4302" si="930">IF($N4239="fizinis asmuo","užpildykite","nepildyti")</f>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ref="BH4239:BH4302" si="931">IF($AF4239&gt;0,YEAR($AF4239),)</f>
        <v>0</v>
      </c>
      <c r="BI4239" s="54">
        <f t="shared" si="926"/>
        <v>0</v>
      </c>
      <c r="BJ4239" s="54">
        <f t="shared" si="925"/>
        <v>0</v>
      </c>
      <c r="BK4239" s="54">
        <f t="shared" si="927"/>
        <v>0</v>
      </c>
      <c r="BL4239" s="54">
        <f t="shared" ref="BL4239:BL4302" si="932">IF($AK4239&gt;0,$AK4239,)</f>
        <v>0</v>
      </c>
      <c r="BM4239" s="54">
        <f t="shared" ref="BM4239:BM4302" si="933">IF($AL4239&gt;0,$AL4239,)</f>
        <v>0</v>
      </c>
      <c r="BN4239" s="54" t="str">
        <f t="shared" ref="BN4239:BN4302" si="934">IF(BH4239&gt;0,"taip","ne")</f>
        <v>ne</v>
      </c>
      <c r="BO4239" s="54" t="str">
        <f t="shared" ref="BO4239:BP4302" si="935">IF(BI4239&gt;0,"taip","ne")</f>
        <v>ne</v>
      </c>
      <c r="BP4239" s="54" t="str">
        <f t="shared" si="935"/>
        <v>ne</v>
      </c>
      <c r="BQ4239" s="54" t="str">
        <f t="shared" ref="BQ4239:BQ4302" si="936">IF(BL4239&gt;0,"taip","ne")</f>
        <v>ne</v>
      </c>
      <c r="BR4239" s="54" t="str">
        <f t="shared" ref="BR4239:BR4302" si="937">IF(BM4239&gt;0,"taip","ne")</f>
        <v>ne</v>
      </c>
      <c r="BS4239" s="54" t="str">
        <f t="shared" si="928"/>
        <v>ne</v>
      </c>
    </row>
    <row r="4240" spans="2:71" x14ac:dyDescent="0.25">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5">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5">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5">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5">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5">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5">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5">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si="924"/>
        <v>0</v>
      </c>
      <c r="BH4247" s="54">
        <f t="shared" si="931"/>
        <v>0</v>
      </c>
      <c r="BI4247" s="54">
        <f t="shared" si="926"/>
        <v>0</v>
      </c>
      <c r="BJ4247" s="54">
        <f t="shared" si="925"/>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5">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24"/>
        <v>0</v>
      </c>
      <c r="BH4248" s="54">
        <f t="shared" si="931"/>
        <v>0</v>
      </c>
      <c r="BI4248" s="54">
        <f t="shared" si="926"/>
        <v>0</v>
      </c>
      <c r="BJ4248" s="54">
        <f t="shared" si="925"/>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5">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24"/>
        <v>0</v>
      </c>
      <c r="BH4249" s="54">
        <f t="shared" si="931"/>
        <v>0</v>
      </c>
      <c r="BI4249" s="54">
        <f t="shared" si="926"/>
        <v>0</v>
      </c>
      <c r="BJ4249" s="54">
        <f t="shared" si="925"/>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5">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ref="BG4250:BG4313" si="938">IF($F4250&gt;0,YEAR($F4250),)</f>
        <v>0</v>
      </c>
      <c r="BH4250" s="54">
        <f t="shared" si="931"/>
        <v>0</v>
      </c>
      <c r="BI4250" s="54">
        <f t="shared" si="926"/>
        <v>0</v>
      </c>
      <c r="BJ4250" s="54">
        <f t="shared" ref="BJ4250:BJ4313" si="939">IF($AI4250&gt;0,YEAR($AI4250),)</f>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5">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5">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5">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5">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5">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5">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5">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5">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5">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5">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5">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5">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5">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5">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5">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5">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5">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5">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5">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5">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5">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5">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5">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5">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5">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5">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5">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5">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5">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5">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5">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5">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5">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5">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5">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5">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5">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5">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5">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5">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5">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5">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5">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5">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5">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5">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5">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5">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5">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si="926"/>
        <v>0</v>
      </c>
      <c r="BJ4299" s="54">
        <f t="shared" si="939"/>
        <v>0</v>
      </c>
      <c r="BK4299" s="54">
        <f t="shared" si="927"/>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si="928"/>
        <v>ne</v>
      </c>
    </row>
    <row r="4300" spans="2:71" x14ac:dyDescent="0.25">
      <c r="B4300" s="54" t="e">
        <f>VLOOKUP(E4300,'VPS1'!$J$10:$J$29,1,FALSE)</f>
        <v>#N/A</v>
      </c>
      <c r="C4300" s="131" t="str">
        <f t="shared" si="929"/>
        <v/>
      </c>
      <c r="D4300" s="132"/>
      <c r="E4300" s="132"/>
      <c r="F4300" s="55"/>
      <c r="G4300" s="132"/>
      <c r="H4300" s="132"/>
      <c r="I4300" s="132"/>
      <c r="J4300" s="132"/>
      <c r="K4300" s="132"/>
      <c r="L4300" s="133"/>
      <c r="M4300" s="134"/>
      <c r="N4300" s="132"/>
      <c r="O4300" s="132"/>
      <c r="P4300" s="134" t="str">
        <f t="shared" si="930"/>
        <v>nepildyti</v>
      </c>
      <c r="Q4300" s="135" t="str">
        <f t="shared" si="930"/>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si="931"/>
        <v>0</v>
      </c>
      <c r="BI4300" s="54">
        <f t="shared" si="926"/>
        <v>0</v>
      </c>
      <c r="BJ4300" s="54">
        <f t="shared" si="939"/>
        <v>0</v>
      </c>
      <c r="BK4300" s="54">
        <f t="shared" si="927"/>
        <v>0</v>
      </c>
      <c r="BL4300" s="54">
        <f t="shared" si="932"/>
        <v>0</v>
      </c>
      <c r="BM4300" s="54">
        <f t="shared" si="933"/>
        <v>0</v>
      </c>
      <c r="BN4300" s="54" t="str">
        <f t="shared" si="934"/>
        <v>ne</v>
      </c>
      <c r="BO4300" s="54" t="str">
        <f t="shared" si="935"/>
        <v>ne</v>
      </c>
      <c r="BP4300" s="54" t="str">
        <f t="shared" si="935"/>
        <v>ne</v>
      </c>
      <c r="BQ4300" s="54" t="str">
        <f t="shared" si="936"/>
        <v>ne</v>
      </c>
      <c r="BR4300" s="54" t="str">
        <f t="shared" si="937"/>
        <v>ne</v>
      </c>
      <c r="BS4300" s="54" t="str">
        <f t="shared" si="928"/>
        <v>ne</v>
      </c>
    </row>
    <row r="4301" spans="2:71" x14ac:dyDescent="0.25">
      <c r="B4301" s="54" t="e">
        <f>VLOOKUP(E4301,'VPS1'!$J$10:$J$29,1,FALSE)</f>
        <v>#N/A</v>
      </c>
      <c r="C4301" s="131" t="str">
        <f t="shared" si="929"/>
        <v/>
      </c>
      <c r="D4301" s="132"/>
      <c r="E4301" s="132"/>
      <c r="F4301" s="55"/>
      <c r="G4301" s="132"/>
      <c r="H4301" s="132"/>
      <c r="I4301" s="132"/>
      <c r="J4301" s="132"/>
      <c r="K4301" s="132"/>
      <c r="L4301" s="133"/>
      <c r="M4301" s="134"/>
      <c r="N4301" s="132"/>
      <c r="O4301" s="132"/>
      <c r="P4301" s="134" t="str">
        <f t="shared" si="930"/>
        <v>nepildyti</v>
      </c>
      <c r="Q4301" s="135" t="str">
        <f t="shared" si="930"/>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31"/>
        <v>0</v>
      </c>
      <c r="BI4301" s="54">
        <f t="shared" si="926"/>
        <v>0</v>
      </c>
      <c r="BJ4301" s="54">
        <f t="shared" si="939"/>
        <v>0</v>
      </c>
      <c r="BK4301" s="54">
        <f t="shared" si="927"/>
        <v>0</v>
      </c>
      <c r="BL4301" s="54">
        <f t="shared" si="932"/>
        <v>0</v>
      </c>
      <c r="BM4301" s="54">
        <f t="shared" si="933"/>
        <v>0</v>
      </c>
      <c r="BN4301" s="54" t="str">
        <f t="shared" si="934"/>
        <v>ne</v>
      </c>
      <c r="BO4301" s="54" t="str">
        <f t="shared" si="935"/>
        <v>ne</v>
      </c>
      <c r="BP4301" s="54" t="str">
        <f t="shared" si="935"/>
        <v>ne</v>
      </c>
      <c r="BQ4301" s="54" t="str">
        <f t="shared" si="936"/>
        <v>ne</v>
      </c>
      <c r="BR4301" s="54" t="str">
        <f t="shared" si="937"/>
        <v>ne</v>
      </c>
      <c r="BS4301" s="54" t="str">
        <f t="shared" si="928"/>
        <v>ne</v>
      </c>
    </row>
    <row r="4302" spans="2:71" x14ac:dyDescent="0.25">
      <c r="B4302" s="54" t="e">
        <f>VLOOKUP(E4302,'VPS1'!$J$10:$J$29,1,FALSE)</f>
        <v>#N/A</v>
      </c>
      <c r="C4302" s="131" t="str">
        <f t="shared" si="929"/>
        <v/>
      </c>
      <c r="D4302" s="132"/>
      <c r="E4302" s="132"/>
      <c r="F4302" s="55"/>
      <c r="G4302" s="132"/>
      <c r="H4302" s="132"/>
      <c r="I4302" s="132"/>
      <c r="J4302" s="132"/>
      <c r="K4302" s="132"/>
      <c r="L4302" s="133"/>
      <c r="M4302" s="134"/>
      <c r="N4302" s="132"/>
      <c r="O4302" s="132"/>
      <c r="P4302" s="134" t="str">
        <f t="shared" si="930"/>
        <v>nepildyti</v>
      </c>
      <c r="Q4302" s="135" t="str">
        <f t="shared" si="930"/>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31"/>
        <v>0</v>
      </c>
      <c r="BI4302" s="54">
        <f t="shared" ref="BI4302:BI4365" si="940">IF($AH4302&gt;0,YEAR($AH4302),)</f>
        <v>0</v>
      </c>
      <c r="BJ4302" s="54">
        <f t="shared" si="939"/>
        <v>0</v>
      </c>
      <c r="BK4302" s="54">
        <f t="shared" ref="BK4302:BK4365" si="941">IF($AJ4302&gt;0,YEAR($AJ4302),)</f>
        <v>0</v>
      </c>
      <c r="BL4302" s="54">
        <f t="shared" si="932"/>
        <v>0</v>
      </c>
      <c r="BM4302" s="54">
        <f t="shared" si="933"/>
        <v>0</v>
      </c>
      <c r="BN4302" s="54" t="str">
        <f t="shared" si="934"/>
        <v>ne</v>
      </c>
      <c r="BO4302" s="54" t="str">
        <f t="shared" si="935"/>
        <v>ne</v>
      </c>
      <c r="BP4302" s="54" t="str">
        <f t="shared" si="935"/>
        <v>ne</v>
      </c>
      <c r="BQ4302" s="54" t="str">
        <f t="shared" si="936"/>
        <v>ne</v>
      </c>
      <c r="BR4302" s="54" t="str">
        <f t="shared" si="937"/>
        <v>ne</v>
      </c>
      <c r="BS4302" s="54" t="str">
        <f t="shared" ref="BS4302:BS4365" si="942">IF(BK4302&gt;0,"taip","ne")</f>
        <v>ne</v>
      </c>
    </row>
    <row r="4303" spans="2:71" x14ac:dyDescent="0.25">
      <c r="B4303" s="54" t="e">
        <f>VLOOKUP(E4303,'VPS1'!$J$10:$J$29,1,FALSE)</f>
        <v>#N/A</v>
      </c>
      <c r="C4303" s="131" t="str">
        <f t="shared" ref="C4303:C4366" si="943">LEFT(E4303,4)</f>
        <v/>
      </c>
      <c r="D4303" s="132"/>
      <c r="E4303" s="132"/>
      <c r="F4303" s="55"/>
      <c r="G4303" s="132"/>
      <c r="H4303" s="132"/>
      <c r="I4303" s="132"/>
      <c r="J4303" s="132"/>
      <c r="K4303" s="132"/>
      <c r="L4303" s="133"/>
      <c r="M4303" s="134"/>
      <c r="N4303" s="132"/>
      <c r="O4303" s="132"/>
      <c r="P4303" s="134" t="str">
        <f t="shared" ref="P4303:Q4366" si="944">IF($N4303="fizinis asmuo","užpildykite","nepildyti")</f>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ref="BH4303:BH4366" si="945">IF($AF4303&gt;0,YEAR($AF4303),)</f>
        <v>0</v>
      </c>
      <c r="BI4303" s="54">
        <f t="shared" si="940"/>
        <v>0</v>
      </c>
      <c r="BJ4303" s="54">
        <f t="shared" si="939"/>
        <v>0</v>
      </c>
      <c r="BK4303" s="54">
        <f t="shared" si="941"/>
        <v>0</v>
      </c>
      <c r="BL4303" s="54">
        <f t="shared" ref="BL4303:BL4366" si="946">IF($AK4303&gt;0,$AK4303,)</f>
        <v>0</v>
      </c>
      <c r="BM4303" s="54">
        <f t="shared" ref="BM4303:BM4366" si="947">IF($AL4303&gt;0,$AL4303,)</f>
        <v>0</v>
      </c>
      <c r="BN4303" s="54" t="str">
        <f t="shared" ref="BN4303:BN4366" si="948">IF(BH4303&gt;0,"taip","ne")</f>
        <v>ne</v>
      </c>
      <c r="BO4303" s="54" t="str">
        <f t="shared" ref="BO4303:BP4366" si="949">IF(BI4303&gt;0,"taip","ne")</f>
        <v>ne</v>
      </c>
      <c r="BP4303" s="54" t="str">
        <f t="shared" si="949"/>
        <v>ne</v>
      </c>
      <c r="BQ4303" s="54" t="str">
        <f t="shared" ref="BQ4303:BQ4366" si="950">IF(BL4303&gt;0,"taip","ne")</f>
        <v>ne</v>
      </c>
      <c r="BR4303" s="54" t="str">
        <f t="shared" ref="BR4303:BR4366" si="951">IF(BM4303&gt;0,"taip","ne")</f>
        <v>ne</v>
      </c>
      <c r="BS4303" s="54" t="str">
        <f t="shared" si="942"/>
        <v>ne</v>
      </c>
    </row>
    <row r="4304" spans="2:71" x14ac:dyDescent="0.25">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5">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5">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5">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5">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5">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5">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5">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si="938"/>
        <v>0</v>
      </c>
      <c r="BH4311" s="54">
        <f t="shared" si="945"/>
        <v>0</v>
      </c>
      <c r="BI4311" s="54">
        <f t="shared" si="940"/>
        <v>0</v>
      </c>
      <c r="BJ4311" s="54">
        <f t="shared" si="939"/>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5">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38"/>
        <v>0</v>
      </c>
      <c r="BH4312" s="54">
        <f t="shared" si="945"/>
        <v>0</v>
      </c>
      <c r="BI4312" s="54">
        <f t="shared" si="940"/>
        <v>0</v>
      </c>
      <c r="BJ4312" s="54">
        <f t="shared" si="939"/>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5">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38"/>
        <v>0</v>
      </c>
      <c r="BH4313" s="54">
        <f t="shared" si="945"/>
        <v>0</v>
      </c>
      <c r="BI4313" s="54">
        <f t="shared" si="940"/>
        <v>0</v>
      </c>
      <c r="BJ4313" s="54">
        <f t="shared" si="939"/>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5">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ref="BG4314:BG4377" si="952">IF($F4314&gt;0,YEAR($F4314),)</f>
        <v>0</v>
      </c>
      <c r="BH4314" s="54">
        <f t="shared" si="945"/>
        <v>0</v>
      </c>
      <c r="BI4314" s="54">
        <f t="shared" si="940"/>
        <v>0</v>
      </c>
      <c r="BJ4314" s="54">
        <f t="shared" ref="BJ4314:BJ4377" si="953">IF($AI4314&gt;0,YEAR($AI4314),)</f>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5">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5">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5">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5">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5">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5">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5">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5">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5">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5">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5">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5">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5">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5">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5">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5">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5">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5">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5">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5">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5">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5">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5">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5">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5">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5">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5">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5">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5">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5">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5">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5">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5">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5">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5">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5">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5">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5">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5">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5">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5">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5">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5">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5">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5">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5">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5">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5">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5">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si="940"/>
        <v>0</v>
      </c>
      <c r="BJ4363" s="54">
        <f t="shared" si="953"/>
        <v>0</v>
      </c>
      <c r="BK4363" s="54">
        <f t="shared" si="941"/>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si="942"/>
        <v>ne</v>
      </c>
    </row>
    <row r="4364" spans="2:71" x14ac:dyDescent="0.25">
      <c r="B4364" s="54" t="e">
        <f>VLOOKUP(E4364,'VPS1'!$J$10:$J$29,1,FALSE)</f>
        <v>#N/A</v>
      </c>
      <c r="C4364" s="131" t="str">
        <f t="shared" si="943"/>
        <v/>
      </c>
      <c r="D4364" s="132"/>
      <c r="E4364" s="132"/>
      <c r="F4364" s="55"/>
      <c r="G4364" s="132"/>
      <c r="H4364" s="132"/>
      <c r="I4364" s="132"/>
      <c r="J4364" s="132"/>
      <c r="K4364" s="132"/>
      <c r="L4364" s="133"/>
      <c r="M4364" s="134"/>
      <c r="N4364" s="132"/>
      <c r="O4364" s="132"/>
      <c r="P4364" s="134" t="str">
        <f t="shared" si="944"/>
        <v>nepildyti</v>
      </c>
      <c r="Q4364" s="135" t="str">
        <f t="shared" si="944"/>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si="945"/>
        <v>0</v>
      </c>
      <c r="BI4364" s="54">
        <f t="shared" si="940"/>
        <v>0</v>
      </c>
      <c r="BJ4364" s="54">
        <f t="shared" si="953"/>
        <v>0</v>
      </c>
      <c r="BK4364" s="54">
        <f t="shared" si="941"/>
        <v>0</v>
      </c>
      <c r="BL4364" s="54">
        <f t="shared" si="946"/>
        <v>0</v>
      </c>
      <c r="BM4364" s="54">
        <f t="shared" si="947"/>
        <v>0</v>
      </c>
      <c r="BN4364" s="54" t="str">
        <f t="shared" si="948"/>
        <v>ne</v>
      </c>
      <c r="BO4364" s="54" t="str">
        <f t="shared" si="949"/>
        <v>ne</v>
      </c>
      <c r="BP4364" s="54" t="str">
        <f t="shared" si="949"/>
        <v>ne</v>
      </c>
      <c r="BQ4364" s="54" t="str">
        <f t="shared" si="950"/>
        <v>ne</v>
      </c>
      <c r="BR4364" s="54" t="str">
        <f t="shared" si="951"/>
        <v>ne</v>
      </c>
      <c r="BS4364" s="54" t="str">
        <f t="shared" si="942"/>
        <v>ne</v>
      </c>
    </row>
    <row r="4365" spans="2:71" x14ac:dyDescent="0.25">
      <c r="B4365" s="54" t="e">
        <f>VLOOKUP(E4365,'VPS1'!$J$10:$J$29,1,FALSE)</f>
        <v>#N/A</v>
      </c>
      <c r="C4365" s="131" t="str">
        <f t="shared" si="943"/>
        <v/>
      </c>
      <c r="D4365" s="132"/>
      <c r="E4365" s="132"/>
      <c r="F4365" s="55"/>
      <c r="G4365" s="132"/>
      <c r="H4365" s="132"/>
      <c r="I4365" s="132"/>
      <c r="J4365" s="132"/>
      <c r="K4365" s="132"/>
      <c r="L4365" s="133"/>
      <c r="M4365" s="134"/>
      <c r="N4365" s="132"/>
      <c r="O4365" s="132"/>
      <c r="P4365" s="134" t="str">
        <f t="shared" si="944"/>
        <v>nepildyti</v>
      </c>
      <c r="Q4365" s="135" t="str">
        <f t="shared" si="944"/>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45"/>
        <v>0</v>
      </c>
      <c r="BI4365" s="54">
        <f t="shared" si="940"/>
        <v>0</v>
      </c>
      <c r="BJ4365" s="54">
        <f t="shared" si="953"/>
        <v>0</v>
      </c>
      <c r="BK4365" s="54">
        <f t="shared" si="941"/>
        <v>0</v>
      </c>
      <c r="BL4365" s="54">
        <f t="shared" si="946"/>
        <v>0</v>
      </c>
      <c r="BM4365" s="54">
        <f t="shared" si="947"/>
        <v>0</v>
      </c>
      <c r="BN4365" s="54" t="str">
        <f t="shared" si="948"/>
        <v>ne</v>
      </c>
      <c r="BO4365" s="54" t="str">
        <f t="shared" si="949"/>
        <v>ne</v>
      </c>
      <c r="BP4365" s="54" t="str">
        <f t="shared" si="949"/>
        <v>ne</v>
      </c>
      <c r="BQ4365" s="54" t="str">
        <f t="shared" si="950"/>
        <v>ne</v>
      </c>
      <c r="BR4365" s="54" t="str">
        <f t="shared" si="951"/>
        <v>ne</v>
      </c>
      <c r="BS4365" s="54" t="str">
        <f t="shared" si="942"/>
        <v>ne</v>
      </c>
    </row>
    <row r="4366" spans="2:71" x14ac:dyDescent="0.25">
      <c r="B4366" s="54" t="e">
        <f>VLOOKUP(E4366,'VPS1'!$J$10:$J$29,1,FALSE)</f>
        <v>#N/A</v>
      </c>
      <c r="C4366" s="131" t="str">
        <f t="shared" si="943"/>
        <v/>
      </c>
      <c r="D4366" s="132"/>
      <c r="E4366" s="132"/>
      <c r="F4366" s="55"/>
      <c r="G4366" s="132"/>
      <c r="H4366" s="132"/>
      <c r="I4366" s="132"/>
      <c r="J4366" s="132"/>
      <c r="K4366" s="132"/>
      <c r="L4366" s="133"/>
      <c r="M4366" s="134"/>
      <c r="N4366" s="132"/>
      <c r="O4366" s="132"/>
      <c r="P4366" s="134" t="str">
        <f t="shared" si="944"/>
        <v>nepildyti</v>
      </c>
      <c r="Q4366" s="135" t="str">
        <f t="shared" si="944"/>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45"/>
        <v>0</v>
      </c>
      <c r="BI4366" s="54">
        <f t="shared" ref="BI4366:BI4429" si="954">IF($AH4366&gt;0,YEAR($AH4366),)</f>
        <v>0</v>
      </c>
      <c r="BJ4366" s="54">
        <f t="shared" si="953"/>
        <v>0</v>
      </c>
      <c r="BK4366" s="54">
        <f t="shared" ref="BK4366:BK4429" si="955">IF($AJ4366&gt;0,YEAR($AJ4366),)</f>
        <v>0</v>
      </c>
      <c r="BL4366" s="54">
        <f t="shared" si="946"/>
        <v>0</v>
      </c>
      <c r="BM4366" s="54">
        <f t="shared" si="947"/>
        <v>0</v>
      </c>
      <c r="BN4366" s="54" t="str">
        <f t="shared" si="948"/>
        <v>ne</v>
      </c>
      <c r="BO4366" s="54" t="str">
        <f t="shared" si="949"/>
        <v>ne</v>
      </c>
      <c r="BP4366" s="54" t="str">
        <f t="shared" si="949"/>
        <v>ne</v>
      </c>
      <c r="BQ4366" s="54" t="str">
        <f t="shared" si="950"/>
        <v>ne</v>
      </c>
      <c r="BR4366" s="54" t="str">
        <f t="shared" si="951"/>
        <v>ne</v>
      </c>
      <c r="BS4366" s="54" t="str">
        <f t="shared" ref="BS4366:BS4429" si="956">IF(BK4366&gt;0,"taip","ne")</f>
        <v>ne</v>
      </c>
    </row>
    <row r="4367" spans="2:71" x14ac:dyDescent="0.25">
      <c r="B4367" s="54" t="e">
        <f>VLOOKUP(E4367,'VPS1'!$J$10:$J$29,1,FALSE)</f>
        <v>#N/A</v>
      </c>
      <c r="C4367" s="131" t="str">
        <f t="shared" ref="C4367:C4430" si="957">LEFT(E4367,4)</f>
        <v/>
      </c>
      <c r="D4367" s="132"/>
      <c r="E4367" s="132"/>
      <c r="F4367" s="55"/>
      <c r="G4367" s="132"/>
      <c r="H4367" s="132"/>
      <c r="I4367" s="132"/>
      <c r="J4367" s="132"/>
      <c r="K4367" s="132"/>
      <c r="L4367" s="133"/>
      <c r="M4367" s="134"/>
      <c r="N4367" s="132"/>
      <c r="O4367" s="132"/>
      <c r="P4367" s="134" t="str">
        <f t="shared" ref="P4367:Q4430" si="958">IF($N4367="fizinis asmuo","užpildykite","nepildyti")</f>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ref="BH4367:BH4430" si="959">IF($AF4367&gt;0,YEAR($AF4367),)</f>
        <v>0</v>
      </c>
      <c r="BI4367" s="54">
        <f t="shared" si="954"/>
        <v>0</v>
      </c>
      <c r="BJ4367" s="54">
        <f t="shared" si="953"/>
        <v>0</v>
      </c>
      <c r="BK4367" s="54">
        <f t="shared" si="955"/>
        <v>0</v>
      </c>
      <c r="BL4367" s="54">
        <f t="shared" ref="BL4367:BL4430" si="960">IF($AK4367&gt;0,$AK4367,)</f>
        <v>0</v>
      </c>
      <c r="BM4367" s="54">
        <f t="shared" ref="BM4367:BM4430" si="961">IF($AL4367&gt;0,$AL4367,)</f>
        <v>0</v>
      </c>
      <c r="BN4367" s="54" t="str">
        <f t="shared" ref="BN4367:BN4430" si="962">IF(BH4367&gt;0,"taip","ne")</f>
        <v>ne</v>
      </c>
      <c r="BO4367" s="54" t="str">
        <f t="shared" ref="BO4367:BP4430" si="963">IF(BI4367&gt;0,"taip","ne")</f>
        <v>ne</v>
      </c>
      <c r="BP4367" s="54" t="str">
        <f t="shared" si="963"/>
        <v>ne</v>
      </c>
      <c r="BQ4367" s="54" t="str">
        <f t="shared" ref="BQ4367:BQ4430" si="964">IF(BL4367&gt;0,"taip","ne")</f>
        <v>ne</v>
      </c>
      <c r="BR4367" s="54" t="str">
        <f t="shared" ref="BR4367:BR4430" si="965">IF(BM4367&gt;0,"taip","ne")</f>
        <v>ne</v>
      </c>
      <c r="BS4367" s="54" t="str">
        <f t="shared" si="956"/>
        <v>ne</v>
      </c>
    </row>
    <row r="4368" spans="2:71" x14ac:dyDescent="0.25">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5">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5">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5">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5">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5">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5">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5">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si="952"/>
        <v>0</v>
      </c>
      <c r="BH4375" s="54">
        <f t="shared" si="959"/>
        <v>0</v>
      </c>
      <c r="BI4375" s="54">
        <f t="shared" si="954"/>
        <v>0</v>
      </c>
      <c r="BJ4375" s="54">
        <f t="shared" si="953"/>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5">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52"/>
        <v>0</v>
      </c>
      <c r="BH4376" s="54">
        <f t="shared" si="959"/>
        <v>0</v>
      </c>
      <c r="BI4376" s="54">
        <f t="shared" si="954"/>
        <v>0</v>
      </c>
      <c r="BJ4376" s="54">
        <f t="shared" si="953"/>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5">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52"/>
        <v>0</v>
      </c>
      <c r="BH4377" s="54">
        <f t="shared" si="959"/>
        <v>0</v>
      </c>
      <c r="BI4377" s="54">
        <f t="shared" si="954"/>
        <v>0</v>
      </c>
      <c r="BJ4377" s="54">
        <f t="shared" si="953"/>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5">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ref="BG4378:BG4441" si="966">IF($F4378&gt;0,YEAR($F4378),)</f>
        <v>0</v>
      </c>
      <c r="BH4378" s="54">
        <f t="shared" si="959"/>
        <v>0</v>
      </c>
      <c r="BI4378" s="54">
        <f t="shared" si="954"/>
        <v>0</v>
      </c>
      <c r="BJ4378" s="54">
        <f t="shared" ref="BJ4378:BJ4441" si="967">IF($AI4378&gt;0,YEAR($AI4378),)</f>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5">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5">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5">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5">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5">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5">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5">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5">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5">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5">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5">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5">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5">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5">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5">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5">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5">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5">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5">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5">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5">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5">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5">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5">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5">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5">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5">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5">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5">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5">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5">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5">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5">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5">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5">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5">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5">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5">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5">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5">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5">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5">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5">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5">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5">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5">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5">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5">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5">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si="954"/>
        <v>0</v>
      </c>
      <c r="BJ4427" s="54">
        <f t="shared" si="967"/>
        <v>0</v>
      </c>
      <c r="BK4427" s="54">
        <f t="shared" si="955"/>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si="956"/>
        <v>ne</v>
      </c>
    </row>
    <row r="4428" spans="2:71" x14ac:dyDescent="0.25">
      <c r="B4428" s="54" t="e">
        <f>VLOOKUP(E4428,'VPS1'!$J$10:$J$29,1,FALSE)</f>
        <v>#N/A</v>
      </c>
      <c r="C4428" s="131" t="str">
        <f t="shared" si="957"/>
        <v/>
      </c>
      <c r="D4428" s="132"/>
      <c r="E4428" s="132"/>
      <c r="F4428" s="55"/>
      <c r="G4428" s="132"/>
      <c r="H4428" s="132"/>
      <c r="I4428" s="132"/>
      <c r="J4428" s="132"/>
      <c r="K4428" s="132"/>
      <c r="L4428" s="133"/>
      <c r="M4428" s="134"/>
      <c r="N4428" s="132"/>
      <c r="O4428" s="132"/>
      <c r="P4428" s="134" t="str">
        <f t="shared" si="958"/>
        <v>nepildyti</v>
      </c>
      <c r="Q4428" s="135" t="str">
        <f t="shared" si="958"/>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si="959"/>
        <v>0</v>
      </c>
      <c r="BI4428" s="54">
        <f t="shared" si="954"/>
        <v>0</v>
      </c>
      <c r="BJ4428" s="54">
        <f t="shared" si="967"/>
        <v>0</v>
      </c>
      <c r="BK4428" s="54">
        <f t="shared" si="955"/>
        <v>0</v>
      </c>
      <c r="BL4428" s="54">
        <f t="shared" si="960"/>
        <v>0</v>
      </c>
      <c r="BM4428" s="54">
        <f t="shared" si="961"/>
        <v>0</v>
      </c>
      <c r="BN4428" s="54" t="str">
        <f t="shared" si="962"/>
        <v>ne</v>
      </c>
      <c r="BO4428" s="54" t="str">
        <f t="shared" si="963"/>
        <v>ne</v>
      </c>
      <c r="BP4428" s="54" t="str">
        <f t="shared" si="963"/>
        <v>ne</v>
      </c>
      <c r="BQ4428" s="54" t="str">
        <f t="shared" si="964"/>
        <v>ne</v>
      </c>
      <c r="BR4428" s="54" t="str">
        <f t="shared" si="965"/>
        <v>ne</v>
      </c>
      <c r="BS4428" s="54" t="str">
        <f t="shared" si="956"/>
        <v>ne</v>
      </c>
    </row>
    <row r="4429" spans="2:71" x14ac:dyDescent="0.25">
      <c r="B4429" s="54" t="e">
        <f>VLOOKUP(E4429,'VPS1'!$J$10:$J$29,1,FALSE)</f>
        <v>#N/A</v>
      </c>
      <c r="C4429" s="131" t="str">
        <f t="shared" si="957"/>
        <v/>
      </c>
      <c r="D4429" s="132"/>
      <c r="E4429" s="132"/>
      <c r="F4429" s="55"/>
      <c r="G4429" s="132"/>
      <c r="H4429" s="132"/>
      <c r="I4429" s="132"/>
      <c r="J4429" s="132"/>
      <c r="K4429" s="132"/>
      <c r="L4429" s="133"/>
      <c r="M4429" s="134"/>
      <c r="N4429" s="132"/>
      <c r="O4429" s="132"/>
      <c r="P4429" s="134" t="str">
        <f t="shared" si="958"/>
        <v>nepildyti</v>
      </c>
      <c r="Q4429" s="135" t="str">
        <f t="shared" si="958"/>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59"/>
        <v>0</v>
      </c>
      <c r="BI4429" s="54">
        <f t="shared" si="954"/>
        <v>0</v>
      </c>
      <c r="BJ4429" s="54">
        <f t="shared" si="967"/>
        <v>0</v>
      </c>
      <c r="BK4429" s="54">
        <f t="shared" si="955"/>
        <v>0</v>
      </c>
      <c r="BL4429" s="54">
        <f t="shared" si="960"/>
        <v>0</v>
      </c>
      <c r="BM4429" s="54">
        <f t="shared" si="961"/>
        <v>0</v>
      </c>
      <c r="BN4429" s="54" t="str">
        <f t="shared" si="962"/>
        <v>ne</v>
      </c>
      <c r="BO4429" s="54" t="str">
        <f t="shared" si="963"/>
        <v>ne</v>
      </c>
      <c r="BP4429" s="54" t="str">
        <f t="shared" si="963"/>
        <v>ne</v>
      </c>
      <c r="BQ4429" s="54" t="str">
        <f t="shared" si="964"/>
        <v>ne</v>
      </c>
      <c r="BR4429" s="54" t="str">
        <f t="shared" si="965"/>
        <v>ne</v>
      </c>
      <c r="BS4429" s="54" t="str">
        <f t="shared" si="956"/>
        <v>ne</v>
      </c>
    </row>
    <row r="4430" spans="2:71" x14ac:dyDescent="0.25">
      <c r="B4430" s="54" t="e">
        <f>VLOOKUP(E4430,'VPS1'!$J$10:$J$29,1,FALSE)</f>
        <v>#N/A</v>
      </c>
      <c r="C4430" s="131" t="str">
        <f t="shared" si="957"/>
        <v/>
      </c>
      <c r="D4430" s="132"/>
      <c r="E4430" s="132"/>
      <c r="F4430" s="55"/>
      <c r="G4430" s="132"/>
      <c r="H4430" s="132"/>
      <c r="I4430" s="132"/>
      <c r="J4430" s="132"/>
      <c r="K4430" s="132"/>
      <c r="L4430" s="133"/>
      <c r="M4430" s="134"/>
      <c r="N4430" s="132"/>
      <c r="O4430" s="132"/>
      <c r="P4430" s="134" t="str">
        <f t="shared" si="958"/>
        <v>nepildyti</v>
      </c>
      <c r="Q4430" s="135" t="str">
        <f t="shared" si="958"/>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59"/>
        <v>0</v>
      </c>
      <c r="BI4430" s="54">
        <f t="shared" ref="BI4430:BI4493" si="968">IF($AH4430&gt;0,YEAR($AH4430),)</f>
        <v>0</v>
      </c>
      <c r="BJ4430" s="54">
        <f t="shared" si="967"/>
        <v>0</v>
      </c>
      <c r="BK4430" s="54">
        <f t="shared" ref="BK4430:BK4493" si="969">IF($AJ4430&gt;0,YEAR($AJ4430),)</f>
        <v>0</v>
      </c>
      <c r="BL4430" s="54">
        <f t="shared" si="960"/>
        <v>0</v>
      </c>
      <c r="BM4430" s="54">
        <f t="shared" si="961"/>
        <v>0</v>
      </c>
      <c r="BN4430" s="54" t="str">
        <f t="shared" si="962"/>
        <v>ne</v>
      </c>
      <c r="BO4430" s="54" t="str">
        <f t="shared" si="963"/>
        <v>ne</v>
      </c>
      <c r="BP4430" s="54" t="str">
        <f t="shared" si="963"/>
        <v>ne</v>
      </c>
      <c r="BQ4430" s="54" t="str">
        <f t="shared" si="964"/>
        <v>ne</v>
      </c>
      <c r="BR4430" s="54" t="str">
        <f t="shared" si="965"/>
        <v>ne</v>
      </c>
      <c r="BS4430" s="54" t="str">
        <f t="shared" ref="BS4430:BS4493" si="970">IF(BK4430&gt;0,"taip","ne")</f>
        <v>ne</v>
      </c>
    </row>
    <row r="4431" spans="2:71" x14ac:dyDescent="0.25">
      <c r="B4431" s="54" t="e">
        <f>VLOOKUP(E4431,'VPS1'!$J$10:$J$29,1,FALSE)</f>
        <v>#N/A</v>
      </c>
      <c r="C4431" s="131" t="str">
        <f t="shared" ref="C4431:C4494" si="971">LEFT(E4431,4)</f>
        <v/>
      </c>
      <c r="D4431" s="132"/>
      <c r="E4431" s="132"/>
      <c r="F4431" s="55"/>
      <c r="G4431" s="132"/>
      <c r="H4431" s="132"/>
      <c r="I4431" s="132"/>
      <c r="J4431" s="132"/>
      <c r="K4431" s="132"/>
      <c r="L4431" s="133"/>
      <c r="M4431" s="134"/>
      <c r="N4431" s="132"/>
      <c r="O4431" s="132"/>
      <c r="P4431" s="134" t="str">
        <f t="shared" ref="P4431:Q4494" si="972">IF($N4431="fizinis asmuo","užpildykite","nepildyti")</f>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ref="BH4431:BH4494" si="973">IF($AF4431&gt;0,YEAR($AF4431),)</f>
        <v>0</v>
      </c>
      <c r="BI4431" s="54">
        <f t="shared" si="968"/>
        <v>0</v>
      </c>
      <c r="BJ4431" s="54">
        <f t="shared" si="967"/>
        <v>0</v>
      </c>
      <c r="BK4431" s="54">
        <f t="shared" si="969"/>
        <v>0</v>
      </c>
      <c r="BL4431" s="54">
        <f t="shared" ref="BL4431:BL4494" si="974">IF($AK4431&gt;0,$AK4431,)</f>
        <v>0</v>
      </c>
      <c r="BM4431" s="54">
        <f t="shared" ref="BM4431:BM4494" si="975">IF($AL4431&gt;0,$AL4431,)</f>
        <v>0</v>
      </c>
      <c r="BN4431" s="54" t="str">
        <f t="shared" ref="BN4431:BN4494" si="976">IF(BH4431&gt;0,"taip","ne")</f>
        <v>ne</v>
      </c>
      <c r="BO4431" s="54" t="str">
        <f t="shared" ref="BO4431:BP4494" si="977">IF(BI4431&gt;0,"taip","ne")</f>
        <v>ne</v>
      </c>
      <c r="BP4431" s="54" t="str">
        <f t="shared" si="977"/>
        <v>ne</v>
      </c>
      <c r="BQ4431" s="54" t="str">
        <f t="shared" ref="BQ4431:BQ4494" si="978">IF(BL4431&gt;0,"taip","ne")</f>
        <v>ne</v>
      </c>
      <c r="BR4431" s="54" t="str">
        <f t="shared" ref="BR4431:BR4494" si="979">IF(BM4431&gt;0,"taip","ne")</f>
        <v>ne</v>
      </c>
      <c r="BS4431" s="54" t="str">
        <f t="shared" si="970"/>
        <v>ne</v>
      </c>
    </row>
    <row r="4432" spans="2:71" x14ac:dyDescent="0.25">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5">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5">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5">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5">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5">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5">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5">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si="966"/>
        <v>0</v>
      </c>
      <c r="BH4439" s="54">
        <f t="shared" si="973"/>
        <v>0</v>
      </c>
      <c r="BI4439" s="54">
        <f t="shared" si="968"/>
        <v>0</v>
      </c>
      <c r="BJ4439" s="54">
        <f t="shared" si="967"/>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5">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66"/>
        <v>0</v>
      </c>
      <c r="BH4440" s="54">
        <f t="shared" si="973"/>
        <v>0</v>
      </c>
      <c r="BI4440" s="54">
        <f t="shared" si="968"/>
        <v>0</v>
      </c>
      <c r="BJ4440" s="54">
        <f t="shared" si="967"/>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5">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66"/>
        <v>0</v>
      </c>
      <c r="BH4441" s="54">
        <f t="shared" si="973"/>
        <v>0</v>
      </c>
      <c r="BI4441" s="54">
        <f t="shared" si="968"/>
        <v>0</v>
      </c>
      <c r="BJ4441" s="54">
        <f t="shared" si="967"/>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5">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ref="BG4442:BG4505" si="980">IF($F4442&gt;0,YEAR($F4442),)</f>
        <v>0</v>
      </c>
      <c r="BH4442" s="54">
        <f t="shared" si="973"/>
        <v>0</v>
      </c>
      <c r="BI4442" s="54">
        <f t="shared" si="968"/>
        <v>0</v>
      </c>
      <c r="BJ4442" s="54">
        <f t="shared" ref="BJ4442:BJ4505" si="981">IF($AI4442&gt;0,YEAR($AI4442),)</f>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5">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5">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5">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5">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5">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5">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5">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5">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5">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5">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5">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5">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5">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5">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5">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5">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5">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5">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5">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5">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5">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5">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5">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5">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5">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5">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5">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5">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5">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5">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5">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5">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5">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5">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5">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5">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5">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5">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5">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5">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5">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5">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5">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5">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5">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5">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5">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5">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5">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si="968"/>
        <v>0</v>
      </c>
      <c r="BJ4491" s="54">
        <f t="shared" si="981"/>
        <v>0</v>
      </c>
      <c r="BK4491" s="54">
        <f t="shared" si="969"/>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si="970"/>
        <v>ne</v>
      </c>
    </row>
    <row r="4492" spans="2:71" x14ac:dyDescent="0.25">
      <c r="B4492" s="54" t="e">
        <f>VLOOKUP(E4492,'VPS1'!$J$10:$J$29,1,FALSE)</f>
        <v>#N/A</v>
      </c>
      <c r="C4492" s="131" t="str">
        <f t="shared" si="971"/>
        <v/>
      </c>
      <c r="D4492" s="132"/>
      <c r="E4492" s="132"/>
      <c r="F4492" s="55"/>
      <c r="G4492" s="132"/>
      <c r="H4492" s="132"/>
      <c r="I4492" s="132"/>
      <c r="J4492" s="132"/>
      <c r="K4492" s="132"/>
      <c r="L4492" s="133"/>
      <c r="M4492" s="134"/>
      <c r="N4492" s="132"/>
      <c r="O4492" s="132"/>
      <c r="P4492" s="134" t="str">
        <f t="shared" si="972"/>
        <v>nepildyti</v>
      </c>
      <c r="Q4492" s="135" t="str">
        <f t="shared" si="972"/>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si="973"/>
        <v>0</v>
      </c>
      <c r="BI4492" s="54">
        <f t="shared" si="968"/>
        <v>0</v>
      </c>
      <c r="BJ4492" s="54">
        <f t="shared" si="981"/>
        <v>0</v>
      </c>
      <c r="BK4492" s="54">
        <f t="shared" si="969"/>
        <v>0</v>
      </c>
      <c r="BL4492" s="54">
        <f t="shared" si="974"/>
        <v>0</v>
      </c>
      <c r="BM4492" s="54">
        <f t="shared" si="975"/>
        <v>0</v>
      </c>
      <c r="BN4492" s="54" t="str">
        <f t="shared" si="976"/>
        <v>ne</v>
      </c>
      <c r="BO4492" s="54" t="str">
        <f t="shared" si="977"/>
        <v>ne</v>
      </c>
      <c r="BP4492" s="54" t="str">
        <f t="shared" si="977"/>
        <v>ne</v>
      </c>
      <c r="BQ4492" s="54" t="str">
        <f t="shared" si="978"/>
        <v>ne</v>
      </c>
      <c r="BR4492" s="54" t="str">
        <f t="shared" si="979"/>
        <v>ne</v>
      </c>
      <c r="BS4492" s="54" t="str">
        <f t="shared" si="970"/>
        <v>ne</v>
      </c>
    </row>
    <row r="4493" spans="2:71" x14ac:dyDescent="0.25">
      <c r="B4493" s="54" t="e">
        <f>VLOOKUP(E4493,'VPS1'!$J$10:$J$29,1,FALSE)</f>
        <v>#N/A</v>
      </c>
      <c r="C4493" s="131" t="str">
        <f t="shared" si="971"/>
        <v/>
      </c>
      <c r="D4493" s="132"/>
      <c r="E4493" s="132"/>
      <c r="F4493" s="55"/>
      <c r="G4493" s="132"/>
      <c r="H4493" s="132"/>
      <c r="I4493" s="132"/>
      <c r="J4493" s="132"/>
      <c r="K4493" s="132"/>
      <c r="L4493" s="133"/>
      <c r="M4493" s="134"/>
      <c r="N4493" s="132"/>
      <c r="O4493" s="132"/>
      <c r="P4493" s="134" t="str">
        <f t="shared" si="972"/>
        <v>nepildyti</v>
      </c>
      <c r="Q4493" s="135" t="str">
        <f t="shared" si="972"/>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73"/>
        <v>0</v>
      </c>
      <c r="BI4493" s="54">
        <f t="shared" si="968"/>
        <v>0</v>
      </c>
      <c r="BJ4493" s="54">
        <f t="shared" si="981"/>
        <v>0</v>
      </c>
      <c r="BK4493" s="54">
        <f t="shared" si="969"/>
        <v>0</v>
      </c>
      <c r="BL4493" s="54">
        <f t="shared" si="974"/>
        <v>0</v>
      </c>
      <c r="BM4493" s="54">
        <f t="shared" si="975"/>
        <v>0</v>
      </c>
      <c r="BN4493" s="54" t="str">
        <f t="shared" si="976"/>
        <v>ne</v>
      </c>
      <c r="BO4493" s="54" t="str">
        <f t="shared" si="977"/>
        <v>ne</v>
      </c>
      <c r="BP4493" s="54" t="str">
        <f t="shared" si="977"/>
        <v>ne</v>
      </c>
      <c r="BQ4493" s="54" t="str">
        <f t="shared" si="978"/>
        <v>ne</v>
      </c>
      <c r="BR4493" s="54" t="str">
        <f t="shared" si="979"/>
        <v>ne</v>
      </c>
      <c r="BS4493" s="54" t="str">
        <f t="shared" si="970"/>
        <v>ne</v>
      </c>
    </row>
    <row r="4494" spans="2:71" x14ac:dyDescent="0.25">
      <c r="B4494" s="54" t="e">
        <f>VLOOKUP(E4494,'VPS1'!$J$10:$J$29,1,FALSE)</f>
        <v>#N/A</v>
      </c>
      <c r="C4494" s="131" t="str">
        <f t="shared" si="971"/>
        <v/>
      </c>
      <c r="D4494" s="132"/>
      <c r="E4494" s="132"/>
      <c r="F4494" s="55"/>
      <c r="G4494" s="132"/>
      <c r="H4494" s="132"/>
      <c r="I4494" s="132"/>
      <c r="J4494" s="132"/>
      <c r="K4494" s="132"/>
      <c r="L4494" s="133"/>
      <c r="M4494" s="134"/>
      <c r="N4494" s="132"/>
      <c r="O4494" s="132"/>
      <c r="P4494" s="134" t="str">
        <f t="shared" si="972"/>
        <v>nepildyti</v>
      </c>
      <c r="Q4494" s="135" t="str">
        <f t="shared" si="972"/>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73"/>
        <v>0</v>
      </c>
      <c r="BI4494" s="54">
        <f t="shared" ref="BI4494:BI4557" si="982">IF($AH4494&gt;0,YEAR($AH4494),)</f>
        <v>0</v>
      </c>
      <c r="BJ4494" s="54">
        <f t="shared" si="981"/>
        <v>0</v>
      </c>
      <c r="BK4494" s="54">
        <f t="shared" ref="BK4494:BK4557" si="983">IF($AJ4494&gt;0,YEAR($AJ4494),)</f>
        <v>0</v>
      </c>
      <c r="BL4494" s="54">
        <f t="shared" si="974"/>
        <v>0</v>
      </c>
      <c r="BM4494" s="54">
        <f t="shared" si="975"/>
        <v>0</v>
      </c>
      <c r="BN4494" s="54" t="str">
        <f t="shared" si="976"/>
        <v>ne</v>
      </c>
      <c r="BO4494" s="54" t="str">
        <f t="shared" si="977"/>
        <v>ne</v>
      </c>
      <c r="BP4494" s="54" t="str">
        <f t="shared" si="977"/>
        <v>ne</v>
      </c>
      <c r="BQ4494" s="54" t="str">
        <f t="shared" si="978"/>
        <v>ne</v>
      </c>
      <c r="BR4494" s="54" t="str">
        <f t="shared" si="979"/>
        <v>ne</v>
      </c>
      <c r="BS4494" s="54" t="str">
        <f t="shared" ref="BS4494:BS4557" si="984">IF(BK4494&gt;0,"taip","ne")</f>
        <v>ne</v>
      </c>
    </row>
    <row r="4495" spans="2:71" x14ac:dyDescent="0.25">
      <c r="B4495" s="54" t="e">
        <f>VLOOKUP(E4495,'VPS1'!$J$10:$J$29,1,FALSE)</f>
        <v>#N/A</v>
      </c>
      <c r="C4495" s="131" t="str">
        <f t="shared" ref="C4495:C4558" si="985">LEFT(E4495,4)</f>
        <v/>
      </c>
      <c r="D4495" s="132"/>
      <c r="E4495" s="132"/>
      <c r="F4495" s="55"/>
      <c r="G4495" s="132"/>
      <c r="H4495" s="132"/>
      <c r="I4495" s="132"/>
      <c r="J4495" s="132"/>
      <c r="K4495" s="132"/>
      <c r="L4495" s="133"/>
      <c r="M4495" s="134"/>
      <c r="N4495" s="132"/>
      <c r="O4495" s="132"/>
      <c r="P4495" s="134" t="str">
        <f t="shared" ref="P4495:Q4558" si="986">IF($N4495="fizinis asmuo","užpildykite","nepildyti")</f>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ref="BH4495:BH4558" si="987">IF($AF4495&gt;0,YEAR($AF4495),)</f>
        <v>0</v>
      </c>
      <c r="BI4495" s="54">
        <f t="shared" si="982"/>
        <v>0</v>
      </c>
      <c r="BJ4495" s="54">
        <f t="shared" si="981"/>
        <v>0</v>
      </c>
      <c r="BK4495" s="54">
        <f t="shared" si="983"/>
        <v>0</v>
      </c>
      <c r="BL4495" s="54">
        <f t="shared" ref="BL4495:BL4558" si="988">IF($AK4495&gt;0,$AK4495,)</f>
        <v>0</v>
      </c>
      <c r="BM4495" s="54">
        <f t="shared" ref="BM4495:BM4558" si="989">IF($AL4495&gt;0,$AL4495,)</f>
        <v>0</v>
      </c>
      <c r="BN4495" s="54" t="str">
        <f t="shared" ref="BN4495:BN4558" si="990">IF(BH4495&gt;0,"taip","ne")</f>
        <v>ne</v>
      </c>
      <c r="BO4495" s="54" t="str">
        <f t="shared" ref="BO4495:BP4558" si="991">IF(BI4495&gt;0,"taip","ne")</f>
        <v>ne</v>
      </c>
      <c r="BP4495" s="54" t="str">
        <f t="shared" si="991"/>
        <v>ne</v>
      </c>
      <c r="BQ4495" s="54" t="str">
        <f t="shared" ref="BQ4495:BQ4558" si="992">IF(BL4495&gt;0,"taip","ne")</f>
        <v>ne</v>
      </c>
      <c r="BR4495" s="54" t="str">
        <f t="shared" ref="BR4495:BR4558" si="993">IF(BM4495&gt;0,"taip","ne")</f>
        <v>ne</v>
      </c>
      <c r="BS4495" s="54" t="str">
        <f t="shared" si="984"/>
        <v>ne</v>
      </c>
    </row>
    <row r="4496" spans="2:71" x14ac:dyDescent="0.25">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5">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5">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5">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5">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5">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5">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5">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si="980"/>
        <v>0</v>
      </c>
      <c r="BH4503" s="54">
        <f t="shared" si="987"/>
        <v>0</v>
      </c>
      <c r="BI4503" s="54">
        <f t="shared" si="982"/>
        <v>0</v>
      </c>
      <c r="BJ4503" s="54">
        <f t="shared" si="981"/>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5">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80"/>
        <v>0</v>
      </c>
      <c r="BH4504" s="54">
        <f t="shared" si="987"/>
        <v>0</v>
      </c>
      <c r="BI4504" s="54">
        <f t="shared" si="982"/>
        <v>0</v>
      </c>
      <c r="BJ4504" s="54">
        <f t="shared" si="981"/>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5">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80"/>
        <v>0</v>
      </c>
      <c r="BH4505" s="54">
        <f t="shared" si="987"/>
        <v>0</v>
      </c>
      <c r="BI4505" s="54">
        <f t="shared" si="982"/>
        <v>0</v>
      </c>
      <c r="BJ4505" s="54">
        <f t="shared" si="981"/>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5">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ref="BG4506:BG4569" si="994">IF($F4506&gt;0,YEAR($F4506),)</f>
        <v>0</v>
      </c>
      <c r="BH4506" s="54">
        <f t="shared" si="987"/>
        <v>0</v>
      </c>
      <c r="BI4506" s="54">
        <f t="shared" si="982"/>
        <v>0</v>
      </c>
      <c r="BJ4506" s="54">
        <f t="shared" ref="BJ4506:BJ4569" si="995">IF($AI4506&gt;0,YEAR($AI4506),)</f>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5">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5">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5">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5">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5">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5">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5">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5">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5">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5">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5">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5">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5">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5">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5">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5">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5">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5">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5">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5">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5">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5">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5">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5">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5">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5">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5">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5">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5">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5">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5">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5">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5">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5">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5">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5">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5">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5">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5">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5">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5">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5">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5">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5">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5">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5">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5">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5">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5">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si="982"/>
        <v>0</v>
      </c>
      <c r="BJ4555" s="54">
        <f t="shared" si="995"/>
        <v>0</v>
      </c>
      <c r="BK4555" s="54">
        <f t="shared" si="983"/>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si="984"/>
        <v>ne</v>
      </c>
    </row>
    <row r="4556" spans="2:71" x14ac:dyDescent="0.25">
      <c r="B4556" s="54" t="e">
        <f>VLOOKUP(E4556,'VPS1'!$J$10:$J$29,1,FALSE)</f>
        <v>#N/A</v>
      </c>
      <c r="C4556" s="131" t="str">
        <f t="shared" si="985"/>
        <v/>
      </c>
      <c r="D4556" s="132"/>
      <c r="E4556" s="132"/>
      <c r="F4556" s="55"/>
      <c r="G4556" s="132"/>
      <c r="H4556" s="132"/>
      <c r="I4556" s="132"/>
      <c r="J4556" s="132"/>
      <c r="K4556" s="132"/>
      <c r="L4556" s="133"/>
      <c r="M4556" s="134"/>
      <c r="N4556" s="132"/>
      <c r="O4556" s="132"/>
      <c r="P4556" s="134" t="str">
        <f t="shared" si="986"/>
        <v>nepildyti</v>
      </c>
      <c r="Q4556" s="135" t="str">
        <f t="shared" si="986"/>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si="987"/>
        <v>0</v>
      </c>
      <c r="BI4556" s="54">
        <f t="shared" si="982"/>
        <v>0</v>
      </c>
      <c r="BJ4556" s="54">
        <f t="shared" si="995"/>
        <v>0</v>
      </c>
      <c r="BK4556" s="54">
        <f t="shared" si="983"/>
        <v>0</v>
      </c>
      <c r="BL4556" s="54">
        <f t="shared" si="988"/>
        <v>0</v>
      </c>
      <c r="BM4556" s="54">
        <f t="shared" si="989"/>
        <v>0</v>
      </c>
      <c r="BN4556" s="54" t="str">
        <f t="shared" si="990"/>
        <v>ne</v>
      </c>
      <c r="BO4556" s="54" t="str">
        <f t="shared" si="991"/>
        <v>ne</v>
      </c>
      <c r="BP4556" s="54" t="str">
        <f t="shared" si="991"/>
        <v>ne</v>
      </c>
      <c r="BQ4556" s="54" t="str">
        <f t="shared" si="992"/>
        <v>ne</v>
      </c>
      <c r="BR4556" s="54" t="str">
        <f t="shared" si="993"/>
        <v>ne</v>
      </c>
      <c r="BS4556" s="54" t="str">
        <f t="shared" si="984"/>
        <v>ne</v>
      </c>
    </row>
    <row r="4557" spans="2:71" x14ac:dyDescent="0.25">
      <c r="B4557" s="54" t="e">
        <f>VLOOKUP(E4557,'VPS1'!$J$10:$J$29,1,FALSE)</f>
        <v>#N/A</v>
      </c>
      <c r="C4557" s="131" t="str">
        <f t="shared" si="985"/>
        <v/>
      </c>
      <c r="D4557" s="132"/>
      <c r="E4557" s="132"/>
      <c r="F4557" s="55"/>
      <c r="G4557" s="132"/>
      <c r="H4557" s="132"/>
      <c r="I4557" s="132"/>
      <c r="J4557" s="132"/>
      <c r="K4557" s="132"/>
      <c r="L4557" s="133"/>
      <c r="M4557" s="134"/>
      <c r="N4557" s="132"/>
      <c r="O4557" s="132"/>
      <c r="P4557" s="134" t="str">
        <f t="shared" si="986"/>
        <v>nepildyti</v>
      </c>
      <c r="Q4557" s="135" t="str">
        <f t="shared" si="986"/>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987"/>
        <v>0</v>
      </c>
      <c r="BI4557" s="54">
        <f t="shared" si="982"/>
        <v>0</v>
      </c>
      <c r="BJ4557" s="54">
        <f t="shared" si="995"/>
        <v>0</v>
      </c>
      <c r="BK4557" s="54">
        <f t="shared" si="983"/>
        <v>0</v>
      </c>
      <c r="BL4557" s="54">
        <f t="shared" si="988"/>
        <v>0</v>
      </c>
      <c r="BM4557" s="54">
        <f t="shared" si="989"/>
        <v>0</v>
      </c>
      <c r="BN4557" s="54" t="str">
        <f t="shared" si="990"/>
        <v>ne</v>
      </c>
      <c r="BO4557" s="54" t="str">
        <f t="shared" si="991"/>
        <v>ne</v>
      </c>
      <c r="BP4557" s="54" t="str">
        <f t="shared" si="991"/>
        <v>ne</v>
      </c>
      <c r="BQ4557" s="54" t="str">
        <f t="shared" si="992"/>
        <v>ne</v>
      </c>
      <c r="BR4557" s="54" t="str">
        <f t="shared" si="993"/>
        <v>ne</v>
      </c>
      <c r="BS4557" s="54" t="str">
        <f t="shared" si="984"/>
        <v>ne</v>
      </c>
    </row>
    <row r="4558" spans="2:71" x14ac:dyDescent="0.25">
      <c r="B4558" s="54" t="e">
        <f>VLOOKUP(E4558,'VPS1'!$J$10:$J$29,1,FALSE)</f>
        <v>#N/A</v>
      </c>
      <c r="C4558" s="131" t="str">
        <f t="shared" si="985"/>
        <v/>
      </c>
      <c r="D4558" s="132"/>
      <c r="E4558" s="132"/>
      <c r="F4558" s="55"/>
      <c r="G4558" s="132"/>
      <c r="H4558" s="132"/>
      <c r="I4558" s="132"/>
      <c r="J4558" s="132"/>
      <c r="K4558" s="132"/>
      <c r="L4558" s="133"/>
      <c r="M4558" s="134"/>
      <c r="N4558" s="132"/>
      <c r="O4558" s="132"/>
      <c r="P4558" s="134" t="str">
        <f t="shared" si="986"/>
        <v>nepildyti</v>
      </c>
      <c r="Q4558" s="135" t="str">
        <f t="shared" si="986"/>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987"/>
        <v>0</v>
      </c>
      <c r="BI4558" s="54">
        <f t="shared" ref="BI4558:BI4621" si="996">IF($AH4558&gt;0,YEAR($AH4558),)</f>
        <v>0</v>
      </c>
      <c r="BJ4558" s="54">
        <f t="shared" si="995"/>
        <v>0</v>
      </c>
      <c r="BK4558" s="54">
        <f t="shared" ref="BK4558:BK4621" si="997">IF($AJ4558&gt;0,YEAR($AJ4558),)</f>
        <v>0</v>
      </c>
      <c r="BL4558" s="54">
        <f t="shared" si="988"/>
        <v>0</v>
      </c>
      <c r="BM4558" s="54">
        <f t="shared" si="989"/>
        <v>0</v>
      </c>
      <c r="BN4558" s="54" t="str">
        <f t="shared" si="990"/>
        <v>ne</v>
      </c>
      <c r="BO4558" s="54" t="str">
        <f t="shared" si="991"/>
        <v>ne</v>
      </c>
      <c r="BP4558" s="54" t="str">
        <f t="shared" si="991"/>
        <v>ne</v>
      </c>
      <c r="BQ4558" s="54" t="str">
        <f t="shared" si="992"/>
        <v>ne</v>
      </c>
      <c r="BR4558" s="54" t="str">
        <f t="shared" si="993"/>
        <v>ne</v>
      </c>
      <c r="BS4558" s="54" t="str">
        <f t="shared" ref="BS4558:BS4621" si="998">IF(BK4558&gt;0,"taip","ne")</f>
        <v>ne</v>
      </c>
    </row>
    <row r="4559" spans="2:71" x14ac:dyDescent="0.25">
      <c r="B4559" s="54" t="e">
        <f>VLOOKUP(E4559,'VPS1'!$J$10:$J$29,1,FALSE)</f>
        <v>#N/A</v>
      </c>
      <c r="C4559" s="131" t="str">
        <f t="shared" ref="C4559:C4622" si="999">LEFT(E4559,4)</f>
        <v/>
      </c>
      <c r="D4559" s="132"/>
      <c r="E4559" s="132"/>
      <c r="F4559" s="55"/>
      <c r="G4559" s="132"/>
      <c r="H4559" s="132"/>
      <c r="I4559" s="132"/>
      <c r="J4559" s="132"/>
      <c r="K4559" s="132"/>
      <c r="L4559" s="133"/>
      <c r="M4559" s="134"/>
      <c r="N4559" s="132"/>
      <c r="O4559" s="132"/>
      <c r="P4559" s="134" t="str">
        <f t="shared" ref="P4559:Q4622" si="1000">IF($N4559="fizinis asmuo","užpildykite","nepildyti")</f>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ref="BH4559:BH4622" si="1001">IF($AF4559&gt;0,YEAR($AF4559),)</f>
        <v>0</v>
      </c>
      <c r="BI4559" s="54">
        <f t="shared" si="996"/>
        <v>0</v>
      </c>
      <c r="BJ4559" s="54">
        <f t="shared" si="995"/>
        <v>0</v>
      </c>
      <c r="BK4559" s="54">
        <f t="shared" si="997"/>
        <v>0</v>
      </c>
      <c r="BL4559" s="54">
        <f t="shared" ref="BL4559:BL4622" si="1002">IF($AK4559&gt;0,$AK4559,)</f>
        <v>0</v>
      </c>
      <c r="BM4559" s="54">
        <f t="shared" ref="BM4559:BM4622" si="1003">IF($AL4559&gt;0,$AL4559,)</f>
        <v>0</v>
      </c>
      <c r="BN4559" s="54" t="str">
        <f t="shared" ref="BN4559:BN4622" si="1004">IF(BH4559&gt;0,"taip","ne")</f>
        <v>ne</v>
      </c>
      <c r="BO4559" s="54" t="str">
        <f t="shared" ref="BO4559:BP4622" si="1005">IF(BI4559&gt;0,"taip","ne")</f>
        <v>ne</v>
      </c>
      <c r="BP4559" s="54" t="str">
        <f t="shared" si="1005"/>
        <v>ne</v>
      </c>
      <c r="BQ4559" s="54" t="str">
        <f t="shared" ref="BQ4559:BQ4622" si="1006">IF(BL4559&gt;0,"taip","ne")</f>
        <v>ne</v>
      </c>
      <c r="BR4559" s="54" t="str">
        <f t="shared" ref="BR4559:BR4622" si="1007">IF(BM4559&gt;0,"taip","ne")</f>
        <v>ne</v>
      </c>
      <c r="BS4559" s="54" t="str">
        <f t="shared" si="998"/>
        <v>ne</v>
      </c>
    </row>
    <row r="4560" spans="2:71" x14ac:dyDescent="0.25">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5">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5">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5">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5">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5">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5">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5">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si="994"/>
        <v>0</v>
      </c>
      <c r="BH4567" s="54">
        <f t="shared" si="1001"/>
        <v>0</v>
      </c>
      <c r="BI4567" s="54">
        <f t="shared" si="996"/>
        <v>0</v>
      </c>
      <c r="BJ4567" s="54">
        <f t="shared" si="995"/>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5">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994"/>
        <v>0</v>
      </c>
      <c r="BH4568" s="54">
        <f t="shared" si="1001"/>
        <v>0</v>
      </c>
      <c r="BI4568" s="54">
        <f t="shared" si="996"/>
        <v>0</v>
      </c>
      <c r="BJ4568" s="54">
        <f t="shared" si="995"/>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5">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994"/>
        <v>0</v>
      </c>
      <c r="BH4569" s="54">
        <f t="shared" si="1001"/>
        <v>0</v>
      </c>
      <c r="BI4569" s="54">
        <f t="shared" si="996"/>
        <v>0</v>
      </c>
      <c r="BJ4569" s="54">
        <f t="shared" si="995"/>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5">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ref="BG4570:BG4633" si="1008">IF($F4570&gt;0,YEAR($F4570),)</f>
        <v>0</v>
      </c>
      <c r="BH4570" s="54">
        <f t="shared" si="1001"/>
        <v>0</v>
      </c>
      <c r="BI4570" s="54">
        <f t="shared" si="996"/>
        <v>0</v>
      </c>
      <c r="BJ4570" s="54">
        <f t="shared" ref="BJ4570:BJ4633" si="1009">IF($AI4570&gt;0,YEAR($AI4570),)</f>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5">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5">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5">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5">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5">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5">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5">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5">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5">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5">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5">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5">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5">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5">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5">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5">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5">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5">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5">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5">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5">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5">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5">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5">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5">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5">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5">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5">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5">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5">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5">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5">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5">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5">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5">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5">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5">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5">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5">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5">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5">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5">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5">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5">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5">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5">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5">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5">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5">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si="996"/>
        <v>0</v>
      </c>
      <c r="BJ4619" s="54">
        <f t="shared" si="1009"/>
        <v>0</v>
      </c>
      <c r="BK4619" s="54">
        <f t="shared" si="997"/>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si="998"/>
        <v>ne</v>
      </c>
    </row>
    <row r="4620" spans="2:71" x14ac:dyDescent="0.25">
      <c r="B4620" s="54" t="e">
        <f>VLOOKUP(E4620,'VPS1'!$J$10:$J$29,1,FALSE)</f>
        <v>#N/A</v>
      </c>
      <c r="C4620" s="131" t="str">
        <f t="shared" si="999"/>
        <v/>
      </c>
      <c r="D4620" s="132"/>
      <c r="E4620" s="132"/>
      <c r="F4620" s="55"/>
      <c r="G4620" s="132"/>
      <c r="H4620" s="132"/>
      <c r="I4620" s="132"/>
      <c r="J4620" s="132"/>
      <c r="K4620" s="132"/>
      <c r="L4620" s="133"/>
      <c r="M4620" s="134"/>
      <c r="N4620" s="132"/>
      <c r="O4620" s="132"/>
      <c r="P4620" s="134" t="str">
        <f t="shared" si="1000"/>
        <v>nepildyti</v>
      </c>
      <c r="Q4620" s="135" t="str">
        <f t="shared" si="1000"/>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si="1001"/>
        <v>0</v>
      </c>
      <c r="BI4620" s="54">
        <f t="shared" si="996"/>
        <v>0</v>
      </c>
      <c r="BJ4620" s="54">
        <f t="shared" si="1009"/>
        <v>0</v>
      </c>
      <c r="BK4620" s="54">
        <f t="shared" si="997"/>
        <v>0</v>
      </c>
      <c r="BL4620" s="54">
        <f t="shared" si="1002"/>
        <v>0</v>
      </c>
      <c r="BM4620" s="54">
        <f t="shared" si="1003"/>
        <v>0</v>
      </c>
      <c r="BN4620" s="54" t="str">
        <f t="shared" si="1004"/>
        <v>ne</v>
      </c>
      <c r="BO4620" s="54" t="str">
        <f t="shared" si="1005"/>
        <v>ne</v>
      </c>
      <c r="BP4620" s="54" t="str">
        <f t="shared" si="1005"/>
        <v>ne</v>
      </c>
      <c r="BQ4620" s="54" t="str">
        <f t="shared" si="1006"/>
        <v>ne</v>
      </c>
      <c r="BR4620" s="54" t="str">
        <f t="shared" si="1007"/>
        <v>ne</v>
      </c>
      <c r="BS4620" s="54" t="str">
        <f t="shared" si="998"/>
        <v>ne</v>
      </c>
    </row>
    <row r="4621" spans="2:71" x14ac:dyDescent="0.25">
      <c r="B4621" s="54" t="e">
        <f>VLOOKUP(E4621,'VPS1'!$J$10:$J$29,1,FALSE)</f>
        <v>#N/A</v>
      </c>
      <c r="C4621" s="131" t="str">
        <f t="shared" si="999"/>
        <v/>
      </c>
      <c r="D4621" s="132"/>
      <c r="E4621" s="132"/>
      <c r="F4621" s="55"/>
      <c r="G4621" s="132"/>
      <c r="H4621" s="132"/>
      <c r="I4621" s="132"/>
      <c r="J4621" s="132"/>
      <c r="K4621" s="132"/>
      <c r="L4621" s="133"/>
      <c r="M4621" s="134"/>
      <c r="N4621" s="132"/>
      <c r="O4621" s="132"/>
      <c r="P4621" s="134" t="str">
        <f t="shared" si="1000"/>
        <v>nepildyti</v>
      </c>
      <c r="Q4621" s="135" t="str">
        <f t="shared" si="1000"/>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01"/>
        <v>0</v>
      </c>
      <c r="BI4621" s="54">
        <f t="shared" si="996"/>
        <v>0</v>
      </c>
      <c r="BJ4621" s="54">
        <f t="shared" si="1009"/>
        <v>0</v>
      </c>
      <c r="BK4621" s="54">
        <f t="shared" si="997"/>
        <v>0</v>
      </c>
      <c r="BL4621" s="54">
        <f t="shared" si="1002"/>
        <v>0</v>
      </c>
      <c r="BM4621" s="54">
        <f t="shared" si="1003"/>
        <v>0</v>
      </c>
      <c r="BN4621" s="54" t="str">
        <f t="shared" si="1004"/>
        <v>ne</v>
      </c>
      <c r="BO4621" s="54" t="str">
        <f t="shared" si="1005"/>
        <v>ne</v>
      </c>
      <c r="BP4621" s="54" t="str">
        <f t="shared" si="1005"/>
        <v>ne</v>
      </c>
      <c r="BQ4621" s="54" t="str">
        <f t="shared" si="1006"/>
        <v>ne</v>
      </c>
      <c r="BR4621" s="54" t="str">
        <f t="shared" si="1007"/>
        <v>ne</v>
      </c>
      <c r="BS4621" s="54" t="str">
        <f t="shared" si="998"/>
        <v>ne</v>
      </c>
    </row>
    <row r="4622" spans="2:71" x14ac:dyDescent="0.25">
      <c r="B4622" s="54" t="e">
        <f>VLOOKUP(E4622,'VPS1'!$J$10:$J$29,1,FALSE)</f>
        <v>#N/A</v>
      </c>
      <c r="C4622" s="131" t="str">
        <f t="shared" si="999"/>
        <v/>
      </c>
      <c r="D4622" s="132"/>
      <c r="E4622" s="132"/>
      <c r="F4622" s="55"/>
      <c r="G4622" s="132"/>
      <c r="H4622" s="132"/>
      <c r="I4622" s="132"/>
      <c r="J4622" s="132"/>
      <c r="K4622" s="132"/>
      <c r="L4622" s="133"/>
      <c r="M4622" s="134"/>
      <c r="N4622" s="132"/>
      <c r="O4622" s="132"/>
      <c r="P4622" s="134" t="str">
        <f t="shared" si="1000"/>
        <v>nepildyti</v>
      </c>
      <c r="Q4622" s="135" t="str">
        <f t="shared" si="1000"/>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01"/>
        <v>0</v>
      </c>
      <c r="BI4622" s="54">
        <f t="shared" ref="BI4622:BI4685" si="1010">IF($AH4622&gt;0,YEAR($AH4622),)</f>
        <v>0</v>
      </c>
      <c r="BJ4622" s="54">
        <f t="shared" si="1009"/>
        <v>0</v>
      </c>
      <c r="BK4622" s="54">
        <f t="shared" ref="BK4622:BK4685" si="1011">IF($AJ4622&gt;0,YEAR($AJ4622),)</f>
        <v>0</v>
      </c>
      <c r="BL4622" s="54">
        <f t="shared" si="1002"/>
        <v>0</v>
      </c>
      <c r="BM4622" s="54">
        <f t="shared" si="1003"/>
        <v>0</v>
      </c>
      <c r="BN4622" s="54" t="str">
        <f t="shared" si="1004"/>
        <v>ne</v>
      </c>
      <c r="BO4622" s="54" t="str">
        <f t="shared" si="1005"/>
        <v>ne</v>
      </c>
      <c r="BP4622" s="54" t="str">
        <f t="shared" si="1005"/>
        <v>ne</v>
      </c>
      <c r="BQ4622" s="54" t="str">
        <f t="shared" si="1006"/>
        <v>ne</v>
      </c>
      <c r="BR4622" s="54" t="str">
        <f t="shared" si="1007"/>
        <v>ne</v>
      </c>
      <c r="BS4622" s="54" t="str">
        <f t="shared" ref="BS4622:BS4685" si="1012">IF(BK4622&gt;0,"taip","ne")</f>
        <v>ne</v>
      </c>
    </row>
    <row r="4623" spans="2:71" x14ac:dyDescent="0.25">
      <c r="B4623" s="54" t="e">
        <f>VLOOKUP(E4623,'VPS1'!$J$10:$J$29,1,FALSE)</f>
        <v>#N/A</v>
      </c>
      <c r="C4623" s="131" t="str">
        <f t="shared" ref="C4623:C4686" si="1013">LEFT(E4623,4)</f>
        <v/>
      </c>
      <c r="D4623" s="132"/>
      <c r="E4623" s="132"/>
      <c r="F4623" s="55"/>
      <c r="G4623" s="132"/>
      <c r="H4623" s="132"/>
      <c r="I4623" s="132"/>
      <c r="J4623" s="132"/>
      <c r="K4623" s="132"/>
      <c r="L4623" s="133"/>
      <c r="M4623" s="134"/>
      <c r="N4623" s="132"/>
      <c r="O4623" s="132"/>
      <c r="P4623" s="134" t="str">
        <f t="shared" ref="P4623:Q4686" si="1014">IF($N4623="fizinis asmuo","užpildykite","nepildyti")</f>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ref="BH4623:BH4686" si="1015">IF($AF4623&gt;0,YEAR($AF4623),)</f>
        <v>0</v>
      </c>
      <c r="BI4623" s="54">
        <f t="shared" si="1010"/>
        <v>0</v>
      </c>
      <c r="BJ4623" s="54">
        <f t="shared" si="1009"/>
        <v>0</v>
      </c>
      <c r="BK4623" s="54">
        <f t="shared" si="1011"/>
        <v>0</v>
      </c>
      <c r="BL4623" s="54">
        <f t="shared" ref="BL4623:BL4686" si="1016">IF($AK4623&gt;0,$AK4623,)</f>
        <v>0</v>
      </c>
      <c r="BM4623" s="54">
        <f t="shared" ref="BM4623:BM4686" si="1017">IF($AL4623&gt;0,$AL4623,)</f>
        <v>0</v>
      </c>
      <c r="BN4623" s="54" t="str">
        <f t="shared" ref="BN4623:BN4686" si="1018">IF(BH4623&gt;0,"taip","ne")</f>
        <v>ne</v>
      </c>
      <c r="BO4623" s="54" t="str">
        <f t="shared" ref="BO4623:BP4686" si="1019">IF(BI4623&gt;0,"taip","ne")</f>
        <v>ne</v>
      </c>
      <c r="BP4623" s="54" t="str">
        <f t="shared" si="1019"/>
        <v>ne</v>
      </c>
      <c r="BQ4623" s="54" t="str">
        <f t="shared" ref="BQ4623:BQ4686" si="1020">IF(BL4623&gt;0,"taip","ne")</f>
        <v>ne</v>
      </c>
      <c r="BR4623" s="54" t="str">
        <f t="shared" ref="BR4623:BR4686" si="1021">IF(BM4623&gt;0,"taip","ne")</f>
        <v>ne</v>
      </c>
      <c r="BS4623" s="54" t="str">
        <f t="shared" si="1012"/>
        <v>ne</v>
      </c>
    </row>
    <row r="4624" spans="2:71" x14ac:dyDescent="0.25">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5">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5">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5">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5">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5">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5">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5">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si="1008"/>
        <v>0</v>
      </c>
      <c r="BH4631" s="54">
        <f t="shared" si="1015"/>
        <v>0</v>
      </c>
      <c r="BI4631" s="54">
        <f t="shared" si="1010"/>
        <v>0</v>
      </c>
      <c r="BJ4631" s="54">
        <f t="shared" si="1009"/>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5">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08"/>
        <v>0</v>
      </c>
      <c r="BH4632" s="54">
        <f t="shared" si="1015"/>
        <v>0</v>
      </c>
      <c r="BI4632" s="54">
        <f t="shared" si="1010"/>
        <v>0</v>
      </c>
      <c r="BJ4632" s="54">
        <f t="shared" si="1009"/>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5">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08"/>
        <v>0</v>
      </c>
      <c r="BH4633" s="54">
        <f t="shared" si="1015"/>
        <v>0</v>
      </c>
      <c r="BI4633" s="54">
        <f t="shared" si="1010"/>
        <v>0</v>
      </c>
      <c r="BJ4633" s="54">
        <f t="shared" si="1009"/>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5">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ref="BG4634:BG4697" si="1022">IF($F4634&gt;0,YEAR($F4634),)</f>
        <v>0</v>
      </c>
      <c r="BH4634" s="54">
        <f t="shared" si="1015"/>
        <v>0</v>
      </c>
      <c r="BI4634" s="54">
        <f t="shared" si="1010"/>
        <v>0</v>
      </c>
      <c r="BJ4634" s="54">
        <f t="shared" ref="BJ4634:BJ4697" si="1023">IF($AI4634&gt;0,YEAR($AI4634),)</f>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5">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5">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5">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5">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5">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5">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5">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5">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5">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5">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5">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5">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5">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5">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5">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5">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5">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5">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5">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5">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5">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5">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5">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5">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5">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5">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5">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5">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5">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5">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5">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5">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5">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5">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5">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5">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5">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5">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5">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5">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5">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5">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5">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5">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5">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5">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5">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5">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5">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si="1010"/>
        <v>0</v>
      </c>
      <c r="BJ4683" s="54">
        <f t="shared" si="1023"/>
        <v>0</v>
      </c>
      <c r="BK4683" s="54">
        <f t="shared" si="1011"/>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si="1012"/>
        <v>ne</v>
      </c>
    </row>
    <row r="4684" spans="2:71" x14ac:dyDescent="0.25">
      <c r="B4684" s="54" t="e">
        <f>VLOOKUP(E4684,'VPS1'!$J$10:$J$29,1,FALSE)</f>
        <v>#N/A</v>
      </c>
      <c r="C4684" s="131" t="str">
        <f t="shared" si="1013"/>
        <v/>
      </c>
      <c r="D4684" s="132"/>
      <c r="E4684" s="132"/>
      <c r="F4684" s="55"/>
      <c r="G4684" s="132"/>
      <c r="H4684" s="132"/>
      <c r="I4684" s="132"/>
      <c r="J4684" s="132"/>
      <c r="K4684" s="132"/>
      <c r="L4684" s="133"/>
      <c r="M4684" s="134"/>
      <c r="N4684" s="132"/>
      <c r="O4684" s="132"/>
      <c r="P4684" s="134" t="str">
        <f t="shared" si="1014"/>
        <v>nepildyti</v>
      </c>
      <c r="Q4684" s="135" t="str">
        <f t="shared" si="1014"/>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si="1015"/>
        <v>0</v>
      </c>
      <c r="BI4684" s="54">
        <f t="shared" si="1010"/>
        <v>0</v>
      </c>
      <c r="BJ4684" s="54">
        <f t="shared" si="1023"/>
        <v>0</v>
      </c>
      <c r="BK4684" s="54">
        <f t="shared" si="1011"/>
        <v>0</v>
      </c>
      <c r="BL4684" s="54">
        <f t="shared" si="1016"/>
        <v>0</v>
      </c>
      <c r="BM4684" s="54">
        <f t="shared" si="1017"/>
        <v>0</v>
      </c>
      <c r="BN4684" s="54" t="str">
        <f t="shared" si="1018"/>
        <v>ne</v>
      </c>
      <c r="BO4684" s="54" t="str">
        <f t="shared" si="1019"/>
        <v>ne</v>
      </c>
      <c r="BP4684" s="54" t="str">
        <f t="shared" si="1019"/>
        <v>ne</v>
      </c>
      <c r="BQ4684" s="54" t="str">
        <f t="shared" si="1020"/>
        <v>ne</v>
      </c>
      <c r="BR4684" s="54" t="str">
        <f t="shared" si="1021"/>
        <v>ne</v>
      </c>
      <c r="BS4684" s="54" t="str">
        <f t="shared" si="1012"/>
        <v>ne</v>
      </c>
    </row>
    <row r="4685" spans="2:71" x14ac:dyDescent="0.25">
      <c r="B4685" s="54" t="e">
        <f>VLOOKUP(E4685,'VPS1'!$J$10:$J$29,1,FALSE)</f>
        <v>#N/A</v>
      </c>
      <c r="C4685" s="131" t="str">
        <f t="shared" si="1013"/>
        <v/>
      </c>
      <c r="D4685" s="132"/>
      <c r="E4685" s="132"/>
      <c r="F4685" s="55"/>
      <c r="G4685" s="132"/>
      <c r="H4685" s="132"/>
      <c r="I4685" s="132"/>
      <c r="J4685" s="132"/>
      <c r="K4685" s="132"/>
      <c r="L4685" s="133"/>
      <c r="M4685" s="134"/>
      <c r="N4685" s="132"/>
      <c r="O4685" s="132"/>
      <c r="P4685" s="134" t="str">
        <f t="shared" si="1014"/>
        <v>nepildyti</v>
      </c>
      <c r="Q4685" s="135" t="str">
        <f t="shared" si="1014"/>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15"/>
        <v>0</v>
      </c>
      <c r="BI4685" s="54">
        <f t="shared" si="1010"/>
        <v>0</v>
      </c>
      <c r="BJ4685" s="54">
        <f t="shared" si="1023"/>
        <v>0</v>
      </c>
      <c r="BK4685" s="54">
        <f t="shared" si="1011"/>
        <v>0</v>
      </c>
      <c r="BL4685" s="54">
        <f t="shared" si="1016"/>
        <v>0</v>
      </c>
      <c r="BM4685" s="54">
        <f t="shared" si="1017"/>
        <v>0</v>
      </c>
      <c r="BN4685" s="54" t="str">
        <f t="shared" si="1018"/>
        <v>ne</v>
      </c>
      <c r="BO4685" s="54" t="str">
        <f t="shared" si="1019"/>
        <v>ne</v>
      </c>
      <c r="BP4685" s="54" t="str">
        <f t="shared" si="1019"/>
        <v>ne</v>
      </c>
      <c r="BQ4685" s="54" t="str">
        <f t="shared" si="1020"/>
        <v>ne</v>
      </c>
      <c r="BR4685" s="54" t="str">
        <f t="shared" si="1021"/>
        <v>ne</v>
      </c>
      <c r="BS4685" s="54" t="str">
        <f t="shared" si="1012"/>
        <v>ne</v>
      </c>
    </row>
    <row r="4686" spans="2:71" x14ac:dyDescent="0.25">
      <c r="B4686" s="54" t="e">
        <f>VLOOKUP(E4686,'VPS1'!$J$10:$J$29,1,FALSE)</f>
        <v>#N/A</v>
      </c>
      <c r="C4686" s="131" t="str">
        <f t="shared" si="1013"/>
        <v/>
      </c>
      <c r="D4686" s="132"/>
      <c r="E4686" s="132"/>
      <c r="F4686" s="55"/>
      <c r="G4686" s="132"/>
      <c r="H4686" s="132"/>
      <c r="I4686" s="132"/>
      <c r="J4686" s="132"/>
      <c r="K4686" s="132"/>
      <c r="L4686" s="133"/>
      <c r="M4686" s="134"/>
      <c r="N4686" s="132"/>
      <c r="O4686" s="132"/>
      <c r="P4686" s="134" t="str">
        <f t="shared" si="1014"/>
        <v>nepildyti</v>
      </c>
      <c r="Q4686" s="135" t="str">
        <f t="shared" si="1014"/>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15"/>
        <v>0</v>
      </c>
      <c r="BI4686" s="54">
        <f t="shared" ref="BI4686:BI4749" si="1024">IF($AH4686&gt;0,YEAR($AH4686),)</f>
        <v>0</v>
      </c>
      <c r="BJ4686" s="54">
        <f t="shared" si="1023"/>
        <v>0</v>
      </c>
      <c r="BK4686" s="54">
        <f t="shared" ref="BK4686:BK4749" si="1025">IF($AJ4686&gt;0,YEAR($AJ4686),)</f>
        <v>0</v>
      </c>
      <c r="BL4686" s="54">
        <f t="shared" si="1016"/>
        <v>0</v>
      </c>
      <c r="BM4686" s="54">
        <f t="shared" si="1017"/>
        <v>0</v>
      </c>
      <c r="BN4686" s="54" t="str">
        <f t="shared" si="1018"/>
        <v>ne</v>
      </c>
      <c r="BO4686" s="54" t="str">
        <f t="shared" si="1019"/>
        <v>ne</v>
      </c>
      <c r="BP4686" s="54" t="str">
        <f t="shared" si="1019"/>
        <v>ne</v>
      </c>
      <c r="BQ4686" s="54" t="str">
        <f t="shared" si="1020"/>
        <v>ne</v>
      </c>
      <c r="BR4686" s="54" t="str">
        <f t="shared" si="1021"/>
        <v>ne</v>
      </c>
      <c r="BS4686" s="54" t="str">
        <f t="shared" ref="BS4686:BS4749" si="1026">IF(BK4686&gt;0,"taip","ne")</f>
        <v>ne</v>
      </c>
    </row>
    <row r="4687" spans="2:71" x14ac:dyDescent="0.25">
      <c r="B4687" s="54" t="e">
        <f>VLOOKUP(E4687,'VPS1'!$J$10:$J$29,1,FALSE)</f>
        <v>#N/A</v>
      </c>
      <c r="C4687" s="131" t="str">
        <f t="shared" ref="C4687:C4750" si="1027">LEFT(E4687,4)</f>
        <v/>
      </c>
      <c r="D4687" s="132"/>
      <c r="E4687" s="132"/>
      <c r="F4687" s="55"/>
      <c r="G4687" s="132"/>
      <c r="H4687" s="132"/>
      <c r="I4687" s="132"/>
      <c r="J4687" s="132"/>
      <c r="K4687" s="132"/>
      <c r="L4687" s="133"/>
      <c r="M4687" s="134"/>
      <c r="N4687" s="132"/>
      <c r="O4687" s="132"/>
      <c r="P4687" s="134" t="str">
        <f t="shared" ref="P4687:Q4750" si="1028">IF($N4687="fizinis asmuo","užpildykite","nepildyti")</f>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ref="BH4687:BH4750" si="1029">IF($AF4687&gt;0,YEAR($AF4687),)</f>
        <v>0</v>
      </c>
      <c r="BI4687" s="54">
        <f t="shared" si="1024"/>
        <v>0</v>
      </c>
      <c r="BJ4687" s="54">
        <f t="shared" si="1023"/>
        <v>0</v>
      </c>
      <c r="BK4687" s="54">
        <f t="shared" si="1025"/>
        <v>0</v>
      </c>
      <c r="BL4687" s="54">
        <f t="shared" ref="BL4687:BL4750" si="1030">IF($AK4687&gt;0,$AK4687,)</f>
        <v>0</v>
      </c>
      <c r="BM4687" s="54">
        <f t="shared" ref="BM4687:BM4750" si="1031">IF($AL4687&gt;0,$AL4687,)</f>
        <v>0</v>
      </c>
      <c r="BN4687" s="54" t="str">
        <f t="shared" ref="BN4687:BN4750" si="1032">IF(BH4687&gt;0,"taip","ne")</f>
        <v>ne</v>
      </c>
      <c r="BO4687" s="54" t="str">
        <f t="shared" ref="BO4687:BP4750" si="1033">IF(BI4687&gt;0,"taip","ne")</f>
        <v>ne</v>
      </c>
      <c r="BP4687" s="54" t="str">
        <f t="shared" si="1033"/>
        <v>ne</v>
      </c>
      <c r="BQ4687" s="54" t="str">
        <f t="shared" ref="BQ4687:BQ4750" si="1034">IF(BL4687&gt;0,"taip","ne")</f>
        <v>ne</v>
      </c>
      <c r="BR4687" s="54" t="str">
        <f t="shared" ref="BR4687:BR4750" si="1035">IF(BM4687&gt;0,"taip","ne")</f>
        <v>ne</v>
      </c>
      <c r="BS4687" s="54" t="str">
        <f t="shared" si="1026"/>
        <v>ne</v>
      </c>
    </row>
    <row r="4688" spans="2:71" x14ac:dyDescent="0.25">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5">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5">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5">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5">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5">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5">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5">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si="1022"/>
        <v>0</v>
      </c>
      <c r="BH4695" s="54">
        <f t="shared" si="1029"/>
        <v>0</v>
      </c>
      <c r="BI4695" s="54">
        <f t="shared" si="1024"/>
        <v>0</v>
      </c>
      <c r="BJ4695" s="54">
        <f t="shared" si="1023"/>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5">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22"/>
        <v>0</v>
      </c>
      <c r="BH4696" s="54">
        <f t="shared" si="1029"/>
        <v>0</v>
      </c>
      <c r="BI4696" s="54">
        <f t="shared" si="1024"/>
        <v>0</v>
      </c>
      <c r="BJ4696" s="54">
        <f t="shared" si="1023"/>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5">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22"/>
        <v>0</v>
      </c>
      <c r="BH4697" s="54">
        <f t="shared" si="1029"/>
        <v>0</v>
      </c>
      <c r="BI4697" s="54">
        <f t="shared" si="1024"/>
        <v>0</v>
      </c>
      <c r="BJ4697" s="54">
        <f t="shared" si="1023"/>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5">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ref="BG4698:BG4761" si="1036">IF($F4698&gt;0,YEAR($F4698),)</f>
        <v>0</v>
      </c>
      <c r="BH4698" s="54">
        <f t="shared" si="1029"/>
        <v>0</v>
      </c>
      <c r="BI4698" s="54">
        <f t="shared" si="1024"/>
        <v>0</v>
      </c>
      <c r="BJ4698" s="54">
        <f t="shared" ref="BJ4698:BJ4761" si="1037">IF($AI4698&gt;0,YEAR($AI4698),)</f>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5">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5">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5">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5">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5">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5">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5">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5">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5">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5">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5">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5">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5">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5">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5">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5">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5">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5">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5">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5">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5">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5">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5">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5">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5">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5">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5">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5">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5">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5">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5">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5">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5">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5">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5">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5">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5">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5">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5">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5">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5">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5">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5">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5">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5">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5">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5">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5">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5">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si="1024"/>
        <v>0</v>
      </c>
      <c r="BJ4747" s="54">
        <f t="shared" si="1037"/>
        <v>0</v>
      </c>
      <c r="BK4747" s="54">
        <f t="shared" si="1025"/>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si="1026"/>
        <v>ne</v>
      </c>
    </row>
    <row r="4748" spans="2:71" x14ac:dyDescent="0.25">
      <c r="B4748" s="54" t="e">
        <f>VLOOKUP(E4748,'VPS1'!$J$10:$J$29,1,FALSE)</f>
        <v>#N/A</v>
      </c>
      <c r="C4748" s="131" t="str">
        <f t="shared" si="1027"/>
        <v/>
      </c>
      <c r="D4748" s="132"/>
      <c r="E4748" s="132"/>
      <c r="F4748" s="55"/>
      <c r="G4748" s="132"/>
      <c r="H4748" s="132"/>
      <c r="I4748" s="132"/>
      <c r="J4748" s="132"/>
      <c r="K4748" s="132"/>
      <c r="L4748" s="133"/>
      <c r="M4748" s="134"/>
      <c r="N4748" s="132"/>
      <c r="O4748" s="132"/>
      <c r="P4748" s="134" t="str">
        <f t="shared" si="1028"/>
        <v>nepildyti</v>
      </c>
      <c r="Q4748" s="135" t="str">
        <f t="shared" si="1028"/>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si="1029"/>
        <v>0</v>
      </c>
      <c r="BI4748" s="54">
        <f t="shared" si="1024"/>
        <v>0</v>
      </c>
      <c r="BJ4748" s="54">
        <f t="shared" si="1037"/>
        <v>0</v>
      </c>
      <c r="BK4748" s="54">
        <f t="shared" si="1025"/>
        <v>0</v>
      </c>
      <c r="BL4748" s="54">
        <f t="shared" si="1030"/>
        <v>0</v>
      </c>
      <c r="BM4748" s="54">
        <f t="shared" si="1031"/>
        <v>0</v>
      </c>
      <c r="BN4748" s="54" t="str">
        <f t="shared" si="1032"/>
        <v>ne</v>
      </c>
      <c r="BO4748" s="54" t="str">
        <f t="shared" si="1033"/>
        <v>ne</v>
      </c>
      <c r="BP4748" s="54" t="str">
        <f t="shared" si="1033"/>
        <v>ne</v>
      </c>
      <c r="BQ4748" s="54" t="str">
        <f t="shared" si="1034"/>
        <v>ne</v>
      </c>
      <c r="BR4748" s="54" t="str">
        <f t="shared" si="1035"/>
        <v>ne</v>
      </c>
      <c r="BS4748" s="54" t="str">
        <f t="shared" si="1026"/>
        <v>ne</v>
      </c>
    </row>
    <row r="4749" spans="2:71" x14ac:dyDescent="0.25">
      <c r="B4749" s="54" t="e">
        <f>VLOOKUP(E4749,'VPS1'!$J$10:$J$29,1,FALSE)</f>
        <v>#N/A</v>
      </c>
      <c r="C4749" s="131" t="str">
        <f t="shared" si="1027"/>
        <v/>
      </c>
      <c r="D4749" s="132"/>
      <c r="E4749" s="132"/>
      <c r="F4749" s="55"/>
      <c r="G4749" s="132"/>
      <c r="H4749" s="132"/>
      <c r="I4749" s="132"/>
      <c r="J4749" s="132"/>
      <c r="K4749" s="132"/>
      <c r="L4749" s="133"/>
      <c r="M4749" s="134"/>
      <c r="N4749" s="132"/>
      <c r="O4749" s="132"/>
      <c r="P4749" s="134" t="str">
        <f t="shared" si="1028"/>
        <v>nepildyti</v>
      </c>
      <c r="Q4749" s="135" t="str">
        <f t="shared" si="1028"/>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29"/>
        <v>0</v>
      </c>
      <c r="BI4749" s="54">
        <f t="shared" si="1024"/>
        <v>0</v>
      </c>
      <c r="BJ4749" s="54">
        <f t="shared" si="1037"/>
        <v>0</v>
      </c>
      <c r="BK4749" s="54">
        <f t="shared" si="1025"/>
        <v>0</v>
      </c>
      <c r="BL4749" s="54">
        <f t="shared" si="1030"/>
        <v>0</v>
      </c>
      <c r="BM4749" s="54">
        <f t="shared" si="1031"/>
        <v>0</v>
      </c>
      <c r="BN4749" s="54" t="str">
        <f t="shared" si="1032"/>
        <v>ne</v>
      </c>
      <c r="BO4749" s="54" t="str">
        <f t="shared" si="1033"/>
        <v>ne</v>
      </c>
      <c r="BP4749" s="54" t="str">
        <f t="shared" si="1033"/>
        <v>ne</v>
      </c>
      <c r="BQ4749" s="54" t="str">
        <f t="shared" si="1034"/>
        <v>ne</v>
      </c>
      <c r="BR4749" s="54" t="str">
        <f t="shared" si="1035"/>
        <v>ne</v>
      </c>
      <c r="BS4749" s="54" t="str">
        <f t="shared" si="1026"/>
        <v>ne</v>
      </c>
    </row>
    <row r="4750" spans="2:71" x14ac:dyDescent="0.25">
      <c r="B4750" s="54" t="e">
        <f>VLOOKUP(E4750,'VPS1'!$J$10:$J$29,1,FALSE)</f>
        <v>#N/A</v>
      </c>
      <c r="C4750" s="131" t="str">
        <f t="shared" si="1027"/>
        <v/>
      </c>
      <c r="D4750" s="132"/>
      <c r="E4750" s="132"/>
      <c r="F4750" s="55"/>
      <c r="G4750" s="132"/>
      <c r="H4750" s="132"/>
      <c r="I4750" s="132"/>
      <c r="J4750" s="132"/>
      <c r="K4750" s="132"/>
      <c r="L4750" s="133"/>
      <c r="M4750" s="134"/>
      <c r="N4750" s="132"/>
      <c r="O4750" s="132"/>
      <c r="P4750" s="134" t="str">
        <f t="shared" si="1028"/>
        <v>nepildyti</v>
      </c>
      <c r="Q4750" s="135" t="str">
        <f t="shared" si="1028"/>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29"/>
        <v>0</v>
      </c>
      <c r="BI4750" s="54">
        <f t="shared" ref="BI4750:BI4813" si="1038">IF($AH4750&gt;0,YEAR($AH4750),)</f>
        <v>0</v>
      </c>
      <c r="BJ4750" s="54">
        <f t="shared" si="1037"/>
        <v>0</v>
      </c>
      <c r="BK4750" s="54">
        <f t="shared" ref="BK4750:BK4813" si="1039">IF($AJ4750&gt;0,YEAR($AJ4750),)</f>
        <v>0</v>
      </c>
      <c r="BL4750" s="54">
        <f t="shared" si="1030"/>
        <v>0</v>
      </c>
      <c r="BM4750" s="54">
        <f t="shared" si="1031"/>
        <v>0</v>
      </c>
      <c r="BN4750" s="54" t="str">
        <f t="shared" si="1032"/>
        <v>ne</v>
      </c>
      <c r="BO4750" s="54" t="str">
        <f t="shared" si="1033"/>
        <v>ne</v>
      </c>
      <c r="BP4750" s="54" t="str">
        <f t="shared" si="1033"/>
        <v>ne</v>
      </c>
      <c r="BQ4750" s="54" t="str">
        <f t="shared" si="1034"/>
        <v>ne</v>
      </c>
      <c r="BR4750" s="54" t="str">
        <f t="shared" si="1035"/>
        <v>ne</v>
      </c>
      <c r="BS4750" s="54" t="str">
        <f t="shared" ref="BS4750:BS4813" si="1040">IF(BK4750&gt;0,"taip","ne")</f>
        <v>ne</v>
      </c>
    </row>
    <row r="4751" spans="2:71" x14ac:dyDescent="0.25">
      <c r="B4751" s="54" t="e">
        <f>VLOOKUP(E4751,'VPS1'!$J$10:$J$29,1,FALSE)</f>
        <v>#N/A</v>
      </c>
      <c r="C4751" s="131" t="str">
        <f t="shared" ref="C4751:C4814" si="1041">LEFT(E4751,4)</f>
        <v/>
      </c>
      <c r="D4751" s="132"/>
      <c r="E4751" s="132"/>
      <c r="F4751" s="55"/>
      <c r="G4751" s="132"/>
      <c r="H4751" s="132"/>
      <c r="I4751" s="132"/>
      <c r="J4751" s="132"/>
      <c r="K4751" s="132"/>
      <c r="L4751" s="133"/>
      <c r="M4751" s="134"/>
      <c r="N4751" s="132"/>
      <c r="O4751" s="132"/>
      <c r="P4751" s="134" t="str">
        <f t="shared" ref="P4751:Q4814" si="1042">IF($N4751="fizinis asmuo","užpildykite","nepildyti")</f>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ref="BH4751:BH4814" si="1043">IF($AF4751&gt;0,YEAR($AF4751),)</f>
        <v>0</v>
      </c>
      <c r="BI4751" s="54">
        <f t="shared" si="1038"/>
        <v>0</v>
      </c>
      <c r="BJ4751" s="54">
        <f t="shared" si="1037"/>
        <v>0</v>
      </c>
      <c r="BK4751" s="54">
        <f t="shared" si="1039"/>
        <v>0</v>
      </c>
      <c r="BL4751" s="54">
        <f t="shared" ref="BL4751:BL4814" si="1044">IF($AK4751&gt;0,$AK4751,)</f>
        <v>0</v>
      </c>
      <c r="BM4751" s="54">
        <f t="shared" ref="BM4751:BM4814" si="1045">IF($AL4751&gt;0,$AL4751,)</f>
        <v>0</v>
      </c>
      <c r="BN4751" s="54" t="str">
        <f t="shared" ref="BN4751:BN4814" si="1046">IF(BH4751&gt;0,"taip","ne")</f>
        <v>ne</v>
      </c>
      <c r="BO4751" s="54" t="str">
        <f t="shared" ref="BO4751:BP4814" si="1047">IF(BI4751&gt;0,"taip","ne")</f>
        <v>ne</v>
      </c>
      <c r="BP4751" s="54" t="str">
        <f t="shared" si="1047"/>
        <v>ne</v>
      </c>
      <c r="BQ4751" s="54" t="str">
        <f t="shared" ref="BQ4751:BQ4814" si="1048">IF(BL4751&gt;0,"taip","ne")</f>
        <v>ne</v>
      </c>
      <c r="BR4751" s="54" t="str">
        <f t="shared" ref="BR4751:BR4814" si="1049">IF(BM4751&gt;0,"taip","ne")</f>
        <v>ne</v>
      </c>
      <c r="BS4751" s="54" t="str">
        <f t="shared" si="1040"/>
        <v>ne</v>
      </c>
    </row>
    <row r="4752" spans="2:71" x14ac:dyDescent="0.25">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5">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5">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5">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5">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5">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5">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5">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si="1036"/>
        <v>0</v>
      </c>
      <c r="BH4759" s="54">
        <f t="shared" si="1043"/>
        <v>0</v>
      </c>
      <c r="BI4759" s="54">
        <f t="shared" si="1038"/>
        <v>0</v>
      </c>
      <c r="BJ4759" s="54">
        <f t="shared" si="1037"/>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5">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36"/>
        <v>0</v>
      </c>
      <c r="BH4760" s="54">
        <f t="shared" si="1043"/>
        <v>0</v>
      </c>
      <c r="BI4760" s="54">
        <f t="shared" si="1038"/>
        <v>0</v>
      </c>
      <c r="BJ4760" s="54">
        <f t="shared" si="1037"/>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5">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36"/>
        <v>0</v>
      </c>
      <c r="BH4761" s="54">
        <f t="shared" si="1043"/>
        <v>0</v>
      </c>
      <c r="BI4761" s="54">
        <f t="shared" si="1038"/>
        <v>0</v>
      </c>
      <c r="BJ4761" s="54">
        <f t="shared" si="1037"/>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5">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ref="BG4762:BG4825" si="1050">IF($F4762&gt;0,YEAR($F4762),)</f>
        <v>0</v>
      </c>
      <c r="BH4762" s="54">
        <f t="shared" si="1043"/>
        <v>0</v>
      </c>
      <c r="BI4762" s="54">
        <f t="shared" si="1038"/>
        <v>0</v>
      </c>
      <c r="BJ4762" s="54">
        <f t="shared" ref="BJ4762:BJ4825" si="1051">IF($AI4762&gt;0,YEAR($AI4762),)</f>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5">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5">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5">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5">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5">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5">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5">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5">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5">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5">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5">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5">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5">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5">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5">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5">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5">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5">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5">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5">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5">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5">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5">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5">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5">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5">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5">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5">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5">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5">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5">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5">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5">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5">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5">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5">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5">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5">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5">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5">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5">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5">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5">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5">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5">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5">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5">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5">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5">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si="1038"/>
        <v>0</v>
      </c>
      <c r="BJ4811" s="54">
        <f t="shared" si="1051"/>
        <v>0</v>
      </c>
      <c r="BK4811" s="54">
        <f t="shared" si="1039"/>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si="1040"/>
        <v>ne</v>
      </c>
    </row>
    <row r="4812" spans="2:71" x14ac:dyDescent="0.25">
      <c r="B4812" s="54" t="e">
        <f>VLOOKUP(E4812,'VPS1'!$J$10:$J$29,1,FALSE)</f>
        <v>#N/A</v>
      </c>
      <c r="C4812" s="131" t="str">
        <f t="shared" si="1041"/>
        <v/>
      </c>
      <c r="D4812" s="132"/>
      <c r="E4812" s="132"/>
      <c r="F4812" s="55"/>
      <c r="G4812" s="132"/>
      <c r="H4812" s="132"/>
      <c r="I4812" s="132"/>
      <c r="J4812" s="132"/>
      <c r="K4812" s="132"/>
      <c r="L4812" s="133"/>
      <c r="M4812" s="134"/>
      <c r="N4812" s="132"/>
      <c r="O4812" s="132"/>
      <c r="P4812" s="134" t="str">
        <f t="shared" si="1042"/>
        <v>nepildyti</v>
      </c>
      <c r="Q4812" s="135" t="str">
        <f t="shared" si="1042"/>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si="1043"/>
        <v>0</v>
      </c>
      <c r="BI4812" s="54">
        <f t="shared" si="1038"/>
        <v>0</v>
      </c>
      <c r="BJ4812" s="54">
        <f t="shared" si="1051"/>
        <v>0</v>
      </c>
      <c r="BK4812" s="54">
        <f t="shared" si="1039"/>
        <v>0</v>
      </c>
      <c r="BL4812" s="54">
        <f t="shared" si="1044"/>
        <v>0</v>
      </c>
      <c r="BM4812" s="54">
        <f t="shared" si="1045"/>
        <v>0</v>
      </c>
      <c r="BN4812" s="54" t="str">
        <f t="shared" si="1046"/>
        <v>ne</v>
      </c>
      <c r="BO4812" s="54" t="str">
        <f t="shared" si="1047"/>
        <v>ne</v>
      </c>
      <c r="BP4812" s="54" t="str">
        <f t="shared" si="1047"/>
        <v>ne</v>
      </c>
      <c r="BQ4812" s="54" t="str">
        <f t="shared" si="1048"/>
        <v>ne</v>
      </c>
      <c r="BR4812" s="54" t="str">
        <f t="shared" si="1049"/>
        <v>ne</v>
      </c>
      <c r="BS4812" s="54" t="str">
        <f t="shared" si="1040"/>
        <v>ne</v>
      </c>
    </row>
    <row r="4813" spans="2:71" x14ac:dyDescent="0.25">
      <c r="B4813" s="54" t="e">
        <f>VLOOKUP(E4813,'VPS1'!$J$10:$J$29,1,FALSE)</f>
        <v>#N/A</v>
      </c>
      <c r="C4813" s="131" t="str">
        <f t="shared" si="1041"/>
        <v/>
      </c>
      <c r="D4813" s="132"/>
      <c r="E4813" s="132"/>
      <c r="F4813" s="55"/>
      <c r="G4813" s="132"/>
      <c r="H4813" s="132"/>
      <c r="I4813" s="132"/>
      <c r="J4813" s="132"/>
      <c r="K4813" s="132"/>
      <c r="L4813" s="133"/>
      <c r="M4813" s="134"/>
      <c r="N4813" s="132"/>
      <c r="O4813" s="132"/>
      <c r="P4813" s="134" t="str">
        <f t="shared" si="1042"/>
        <v>nepildyti</v>
      </c>
      <c r="Q4813" s="135" t="str">
        <f t="shared" si="1042"/>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43"/>
        <v>0</v>
      </c>
      <c r="BI4813" s="54">
        <f t="shared" si="1038"/>
        <v>0</v>
      </c>
      <c r="BJ4813" s="54">
        <f t="shared" si="1051"/>
        <v>0</v>
      </c>
      <c r="BK4813" s="54">
        <f t="shared" si="1039"/>
        <v>0</v>
      </c>
      <c r="BL4813" s="54">
        <f t="shared" si="1044"/>
        <v>0</v>
      </c>
      <c r="BM4813" s="54">
        <f t="shared" si="1045"/>
        <v>0</v>
      </c>
      <c r="BN4813" s="54" t="str">
        <f t="shared" si="1046"/>
        <v>ne</v>
      </c>
      <c r="BO4813" s="54" t="str">
        <f t="shared" si="1047"/>
        <v>ne</v>
      </c>
      <c r="BP4813" s="54" t="str">
        <f t="shared" si="1047"/>
        <v>ne</v>
      </c>
      <c r="BQ4813" s="54" t="str">
        <f t="shared" si="1048"/>
        <v>ne</v>
      </c>
      <c r="BR4813" s="54" t="str">
        <f t="shared" si="1049"/>
        <v>ne</v>
      </c>
      <c r="BS4813" s="54" t="str">
        <f t="shared" si="1040"/>
        <v>ne</v>
      </c>
    </row>
    <row r="4814" spans="2:71" x14ac:dyDescent="0.25">
      <c r="B4814" s="54" t="e">
        <f>VLOOKUP(E4814,'VPS1'!$J$10:$J$29,1,FALSE)</f>
        <v>#N/A</v>
      </c>
      <c r="C4814" s="131" t="str">
        <f t="shared" si="1041"/>
        <v/>
      </c>
      <c r="D4814" s="132"/>
      <c r="E4814" s="132"/>
      <c r="F4814" s="55"/>
      <c r="G4814" s="132"/>
      <c r="H4814" s="132"/>
      <c r="I4814" s="132"/>
      <c r="J4814" s="132"/>
      <c r="K4814" s="132"/>
      <c r="L4814" s="133"/>
      <c r="M4814" s="134"/>
      <c r="N4814" s="132"/>
      <c r="O4814" s="132"/>
      <c r="P4814" s="134" t="str">
        <f t="shared" si="1042"/>
        <v>nepildyti</v>
      </c>
      <c r="Q4814" s="135" t="str">
        <f t="shared" si="1042"/>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43"/>
        <v>0</v>
      </c>
      <c r="BI4814" s="54">
        <f t="shared" ref="BI4814:BI4863" si="1052">IF($AH4814&gt;0,YEAR($AH4814),)</f>
        <v>0</v>
      </c>
      <c r="BJ4814" s="54">
        <f t="shared" si="1051"/>
        <v>0</v>
      </c>
      <c r="BK4814" s="54">
        <f t="shared" ref="BK4814:BK4863" si="1053">IF($AJ4814&gt;0,YEAR($AJ4814),)</f>
        <v>0</v>
      </c>
      <c r="BL4814" s="54">
        <f t="shared" si="1044"/>
        <v>0</v>
      </c>
      <c r="BM4814" s="54">
        <f t="shared" si="1045"/>
        <v>0</v>
      </c>
      <c r="BN4814" s="54" t="str">
        <f t="shared" si="1046"/>
        <v>ne</v>
      </c>
      <c r="BO4814" s="54" t="str">
        <f t="shared" si="1047"/>
        <v>ne</v>
      </c>
      <c r="BP4814" s="54" t="str">
        <f t="shared" si="1047"/>
        <v>ne</v>
      </c>
      <c r="BQ4814" s="54" t="str">
        <f t="shared" si="1048"/>
        <v>ne</v>
      </c>
      <c r="BR4814" s="54" t="str">
        <f t="shared" si="1049"/>
        <v>ne</v>
      </c>
      <c r="BS4814" s="54" t="str">
        <f t="shared" ref="BS4814:BS4863" si="1054">IF(BK4814&gt;0,"taip","ne")</f>
        <v>ne</v>
      </c>
    </row>
    <row r="4815" spans="2:71" x14ac:dyDescent="0.25">
      <c r="B4815" s="54" t="e">
        <f>VLOOKUP(E4815,'VPS1'!$J$10:$J$29,1,FALSE)</f>
        <v>#N/A</v>
      </c>
      <c r="C4815" s="131" t="str">
        <f t="shared" ref="C4815:C4863" si="1055">LEFT(E4815,4)</f>
        <v/>
      </c>
      <c r="D4815" s="132"/>
      <c r="E4815" s="132"/>
      <c r="F4815" s="55"/>
      <c r="G4815" s="132"/>
      <c r="H4815" s="132"/>
      <c r="I4815" s="132"/>
      <c r="J4815" s="132"/>
      <c r="K4815" s="132"/>
      <c r="L4815" s="133"/>
      <c r="M4815" s="134"/>
      <c r="N4815" s="132"/>
      <c r="O4815" s="132"/>
      <c r="P4815" s="134" t="str">
        <f t="shared" ref="P4815:Q4863" si="1056">IF($N4815="fizinis asmuo","užpildykite","nepildyti")</f>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ref="BH4815:BH4863" si="1057">IF($AF4815&gt;0,YEAR($AF4815),)</f>
        <v>0</v>
      </c>
      <c r="BI4815" s="54">
        <f t="shared" si="1052"/>
        <v>0</v>
      </c>
      <c r="BJ4815" s="54">
        <f t="shared" si="1051"/>
        <v>0</v>
      </c>
      <c r="BK4815" s="54">
        <f t="shared" si="1053"/>
        <v>0</v>
      </c>
      <c r="BL4815" s="54">
        <f t="shared" ref="BL4815:BL4863" si="1058">IF($AK4815&gt;0,$AK4815,)</f>
        <v>0</v>
      </c>
      <c r="BM4815" s="54">
        <f t="shared" ref="BM4815:BM4863" si="1059">IF($AL4815&gt;0,$AL4815,)</f>
        <v>0</v>
      </c>
      <c r="BN4815" s="54" t="str">
        <f t="shared" ref="BN4815:BN4863" si="1060">IF(BH4815&gt;0,"taip","ne")</f>
        <v>ne</v>
      </c>
      <c r="BO4815" s="54" t="str">
        <f t="shared" ref="BO4815:BP4863" si="1061">IF(BI4815&gt;0,"taip","ne")</f>
        <v>ne</v>
      </c>
      <c r="BP4815" s="54" t="str">
        <f t="shared" si="1061"/>
        <v>ne</v>
      </c>
      <c r="BQ4815" s="54" t="str">
        <f t="shared" ref="BQ4815:BQ4863" si="1062">IF(BL4815&gt;0,"taip","ne")</f>
        <v>ne</v>
      </c>
      <c r="BR4815" s="54" t="str">
        <f t="shared" ref="BR4815:BR4863" si="1063">IF(BM4815&gt;0,"taip","ne")</f>
        <v>ne</v>
      </c>
      <c r="BS4815" s="54" t="str">
        <f t="shared" si="1054"/>
        <v>ne</v>
      </c>
    </row>
    <row r="4816" spans="2:71" x14ac:dyDescent="0.25">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5">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5">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5">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5">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5">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5">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5">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si="1050"/>
        <v>0</v>
      </c>
      <c r="BH4823" s="54">
        <f t="shared" si="1057"/>
        <v>0</v>
      </c>
      <c r="BI4823" s="54">
        <f t="shared" si="1052"/>
        <v>0</v>
      </c>
      <c r="BJ4823" s="54">
        <f t="shared" si="1051"/>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5">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50"/>
        <v>0</v>
      </c>
      <c r="BH4824" s="54">
        <f t="shared" si="1057"/>
        <v>0</v>
      </c>
      <c r="BI4824" s="54">
        <f t="shared" si="1052"/>
        <v>0</v>
      </c>
      <c r="BJ4824" s="54">
        <f t="shared" si="1051"/>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5">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50"/>
        <v>0</v>
      </c>
      <c r="BH4825" s="54">
        <f t="shared" si="1057"/>
        <v>0</v>
      </c>
      <c r="BI4825" s="54">
        <f t="shared" si="1052"/>
        <v>0</v>
      </c>
      <c r="BJ4825" s="54">
        <f t="shared" si="1051"/>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5">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ref="BG4826:BG4863" si="1064">IF($F4826&gt;0,YEAR($F4826),)</f>
        <v>0</v>
      </c>
      <c r="BH4826" s="54">
        <f t="shared" si="1057"/>
        <v>0</v>
      </c>
      <c r="BI4826" s="54">
        <f t="shared" si="1052"/>
        <v>0</v>
      </c>
      <c r="BJ4826" s="54">
        <f t="shared" ref="BJ4826:BJ4863" si="1065">IF($AI4826&gt;0,YEAR($AI4826),)</f>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5">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5">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5">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5">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5">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5">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5">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5">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5">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5">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5">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5">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5">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5">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5">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5">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5">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5">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5">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5">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5">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5">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5">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5">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5">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5">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5">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5">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5">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5">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5">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5">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5">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5">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5">
      <c r="B4861" s="54" t="e">
        <f>VLOOKUP(E4861,'VPS1'!$J$10:$J$29,1,FALSE)</f>
        <v>#N/A</v>
      </c>
      <c r="C4861" s="131" t="str">
        <f t="shared" si="1055"/>
        <v/>
      </c>
      <c r="D4861" s="132"/>
      <c r="E4861" s="132"/>
      <c r="F4861" s="55"/>
      <c r="G4861" s="132"/>
      <c r="H4861" s="132"/>
      <c r="I4861" s="132"/>
      <c r="J4861" s="132"/>
      <c r="K4861" s="132"/>
      <c r="L4861" s="133"/>
      <c r="M4861" s="134"/>
      <c r="N4861" s="132"/>
      <c r="O4861" s="132"/>
      <c r="P4861" s="134" t="str">
        <f t="shared" si="1056"/>
        <v>nepildyti</v>
      </c>
      <c r="Q4861" s="135" t="str">
        <f t="shared" si="1056"/>
        <v>nepildyti</v>
      </c>
      <c r="R4861" s="135"/>
      <c r="S4861" s="135"/>
      <c r="T4861" s="135"/>
      <c r="U4861" s="135"/>
      <c r="V4861" s="135"/>
      <c r="W4861" s="135"/>
      <c r="X4861" s="135"/>
      <c r="Y4861" s="135"/>
      <c r="Z4861" s="135"/>
      <c r="AA4861" s="135"/>
      <c r="AB4861" s="135"/>
      <c r="AC4861" s="135"/>
      <c r="AD4861" s="132"/>
      <c r="AE4861" s="132"/>
      <c r="AF4861" s="132"/>
      <c r="AG4861" s="133"/>
      <c r="AH4861" s="136"/>
      <c r="AI4861" s="136"/>
      <c r="AJ4861" s="136"/>
      <c r="AK4861" s="132"/>
      <c r="AL4861" s="132"/>
      <c r="AM4861" s="132"/>
      <c r="AN4861" s="132"/>
      <c r="AO4861" s="132"/>
      <c r="AP4861" s="132"/>
      <c r="AQ4861" s="132"/>
      <c r="AR4861" s="132"/>
      <c r="AS4861" s="132"/>
      <c r="AT4861" s="132"/>
      <c r="AU4861" s="132"/>
      <c r="AV4861" s="132"/>
      <c r="AW4861" s="132"/>
      <c r="AX4861" s="132"/>
      <c r="AY4861" s="132"/>
      <c r="AZ4861" s="132"/>
      <c r="BA4861" s="132"/>
      <c r="BB4861" s="132"/>
      <c r="BC4861" s="132"/>
      <c r="BD4861" s="132"/>
      <c r="BE4861" s="132"/>
      <c r="BF4861" s="132"/>
      <c r="BG4861" s="54">
        <f t="shared" si="1064"/>
        <v>0</v>
      </c>
      <c r="BH4861" s="54">
        <f t="shared" si="1057"/>
        <v>0</v>
      </c>
      <c r="BI4861" s="54">
        <f t="shared" si="1052"/>
        <v>0</v>
      </c>
      <c r="BJ4861" s="54">
        <f t="shared" si="1065"/>
        <v>0</v>
      </c>
      <c r="BK4861" s="54">
        <f t="shared" si="1053"/>
        <v>0</v>
      </c>
      <c r="BL4861" s="54">
        <f t="shared" si="1058"/>
        <v>0</v>
      </c>
      <c r="BM4861" s="54">
        <f t="shared" si="1059"/>
        <v>0</v>
      </c>
      <c r="BN4861" s="54" t="str">
        <f t="shared" si="1060"/>
        <v>ne</v>
      </c>
      <c r="BO4861" s="54" t="str">
        <f t="shared" si="1061"/>
        <v>ne</v>
      </c>
      <c r="BP4861" s="54" t="str">
        <f t="shared" si="1061"/>
        <v>ne</v>
      </c>
      <c r="BQ4861" s="54" t="str">
        <f t="shared" si="1062"/>
        <v>ne</v>
      </c>
      <c r="BR4861" s="54" t="str">
        <f t="shared" si="1063"/>
        <v>ne</v>
      </c>
      <c r="BS4861" s="54" t="str">
        <f t="shared" si="1054"/>
        <v>ne</v>
      </c>
    </row>
    <row r="4862" spans="2:71" x14ac:dyDescent="0.25">
      <c r="B4862" s="54" t="e">
        <f>VLOOKUP(E4862,'VPS1'!$J$10:$J$29,1,FALSE)</f>
        <v>#N/A</v>
      </c>
      <c r="C4862" s="131" t="str">
        <f t="shared" si="1055"/>
        <v/>
      </c>
      <c r="D4862" s="132"/>
      <c r="E4862" s="132"/>
      <c r="F4862" s="55"/>
      <c r="G4862" s="132"/>
      <c r="H4862" s="132"/>
      <c r="I4862" s="132"/>
      <c r="J4862" s="132"/>
      <c r="K4862" s="132"/>
      <c r="L4862" s="133"/>
      <c r="M4862" s="134"/>
      <c r="N4862" s="132"/>
      <c r="O4862" s="132"/>
      <c r="P4862" s="134" t="str">
        <f t="shared" si="1056"/>
        <v>nepildyti</v>
      </c>
      <c r="Q4862" s="135" t="str">
        <f t="shared" si="1056"/>
        <v>nepildyti</v>
      </c>
      <c r="R4862" s="135"/>
      <c r="S4862" s="135"/>
      <c r="T4862" s="135"/>
      <c r="U4862" s="135"/>
      <c r="V4862" s="135"/>
      <c r="W4862" s="135"/>
      <c r="X4862" s="135"/>
      <c r="Y4862" s="135"/>
      <c r="Z4862" s="135"/>
      <c r="AA4862" s="135"/>
      <c r="AB4862" s="135"/>
      <c r="AC4862" s="135"/>
      <c r="AD4862" s="132"/>
      <c r="AE4862" s="132"/>
      <c r="AF4862" s="132"/>
      <c r="AG4862" s="133"/>
      <c r="AH4862" s="136"/>
      <c r="AI4862" s="136"/>
      <c r="AJ4862" s="136"/>
      <c r="AK4862" s="132"/>
      <c r="AL4862" s="132"/>
      <c r="AM4862" s="132"/>
      <c r="AN4862" s="132"/>
      <c r="AO4862" s="132"/>
      <c r="AP4862" s="132"/>
      <c r="AQ4862" s="132"/>
      <c r="AR4862" s="132"/>
      <c r="AS4862" s="132"/>
      <c r="AT4862" s="132"/>
      <c r="AU4862" s="132"/>
      <c r="AV4862" s="132"/>
      <c r="AW4862" s="132"/>
      <c r="AX4862" s="132"/>
      <c r="AY4862" s="132"/>
      <c r="AZ4862" s="132"/>
      <c r="BA4862" s="132"/>
      <c r="BB4862" s="132"/>
      <c r="BC4862" s="132"/>
      <c r="BD4862" s="132"/>
      <c r="BE4862" s="132"/>
      <c r="BF4862" s="132"/>
      <c r="BG4862" s="54">
        <f t="shared" si="1064"/>
        <v>0</v>
      </c>
      <c r="BH4862" s="54">
        <f t="shared" si="1057"/>
        <v>0</v>
      </c>
      <c r="BI4862" s="54">
        <f t="shared" si="1052"/>
        <v>0</v>
      </c>
      <c r="BJ4862" s="54">
        <f t="shared" si="1065"/>
        <v>0</v>
      </c>
      <c r="BK4862" s="54">
        <f t="shared" si="1053"/>
        <v>0</v>
      </c>
      <c r="BL4862" s="54">
        <f t="shared" si="1058"/>
        <v>0</v>
      </c>
      <c r="BM4862" s="54">
        <f t="shared" si="1059"/>
        <v>0</v>
      </c>
      <c r="BN4862" s="54" t="str">
        <f t="shared" si="1060"/>
        <v>ne</v>
      </c>
      <c r="BO4862" s="54" t="str">
        <f t="shared" si="1061"/>
        <v>ne</v>
      </c>
      <c r="BP4862" s="54" t="str">
        <f t="shared" si="1061"/>
        <v>ne</v>
      </c>
      <c r="BQ4862" s="54" t="str">
        <f t="shared" si="1062"/>
        <v>ne</v>
      </c>
      <c r="BR4862" s="54" t="str">
        <f t="shared" si="1063"/>
        <v>ne</v>
      </c>
      <c r="BS4862" s="54" t="str">
        <f t="shared" si="1054"/>
        <v>ne</v>
      </c>
    </row>
    <row r="4863" spans="2:71" x14ac:dyDescent="0.25">
      <c r="B4863" s="54" t="e">
        <f>VLOOKUP(E4863,'VPS1'!$J$10:$J$29,1,FALSE)</f>
        <v>#N/A</v>
      </c>
      <c r="C4863" s="131" t="str">
        <f t="shared" si="1055"/>
        <v/>
      </c>
      <c r="D4863" s="132"/>
      <c r="E4863" s="132"/>
      <c r="F4863" s="55"/>
      <c r="G4863" s="132"/>
      <c r="H4863" s="132"/>
      <c r="I4863" s="132"/>
      <c r="J4863" s="132"/>
      <c r="K4863" s="132"/>
      <c r="L4863" s="133"/>
      <c r="M4863" s="134"/>
      <c r="N4863" s="132"/>
      <c r="O4863" s="132"/>
      <c r="P4863" s="134" t="str">
        <f t="shared" si="1056"/>
        <v>nepildyti</v>
      </c>
      <c r="Q4863" s="135" t="str">
        <f t="shared" si="1056"/>
        <v>nepildyti</v>
      </c>
      <c r="R4863" s="135"/>
      <c r="S4863" s="135"/>
      <c r="T4863" s="135"/>
      <c r="U4863" s="135"/>
      <c r="V4863" s="135"/>
      <c r="W4863" s="135"/>
      <c r="X4863" s="135"/>
      <c r="Y4863" s="135"/>
      <c r="Z4863" s="135"/>
      <c r="AA4863" s="135"/>
      <c r="AB4863" s="135"/>
      <c r="AC4863" s="135"/>
      <c r="AD4863" s="132"/>
      <c r="AE4863" s="132"/>
      <c r="AF4863" s="132"/>
      <c r="AG4863" s="133"/>
      <c r="AH4863" s="136"/>
      <c r="AI4863" s="136"/>
      <c r="AJ4863" s="136"/>
      <c r="AK4863" s="132"/>
      <c r="AL4863" s="132"/>
      <c r="AM4863" s="132"/>
      <c r="AN4863" s="132"/>
      <c r="AO4863" s="132"/>
      <c r="AP4863" s="132"/>
      <c r="AQ4863" s="132"/>
      <c r="AR4863" s="132"/>
      <c r="AS4863" s="132"/>
      <c r="AT4863" s="132"/>
      <c r="AU4863" s="132"/>
      <c r="AV4863" s="132"/>
      <c r="AW4863" s="132"/>
      <c r="AX4863" s="132"/>
      <c r="AY4863" s="132"/>
      <c r="AZ4863" s="132"/>
      <c r="BA4863" s="132"/>
      <c r="BB4863" s="132"/>
      <c r="BC4863" s="132"/>
      <c r="BD4863" s="132"/>
      <c r="BE4863" s="132"/>
      <c r="BF4863" s="132"/>
      <c r="BG4863" s="54">
        <f t="shared" si="1064"/>
        <v>0</v>
      </c>
      <c r="BH4863" s="54">
        <f t="shared" si="1057"/>
        <v>0</v>
      </c>
      <c r="BI4863" s="54">
        <f t="shared" si="1052"/>
        <v>0</v>
      </c>
      <c r="BJ4863" s="54">
        <f t="shared" si="1065"/>
        <v>0</v>
      </c>
      <c r="BK4863" s="54">
        <f t="shared" si="1053"/>
        <v>0</v>
      </c>
      <c r="BL4863" s="54">
        <f t="shared" si="1058"/>
        <v>0</v>
      </c>
      <c r="BM4863" s="54">
        <f t="shared" si="1059"/>
        <v>0</v>
      </c>
      <c r="BN4863" s="54" t="str">
        <f t="shared" si="1060"/>
        <v>ne</v>
      </c>
      <c r="BO4863" s="54" t="str">
        <f t="shared" si="1061"/>
        <v>ne</v>
      </c>
      <c r="BP4863" s="54" t="str">
        <f t="shared" si="1061"/>
        <v>ne</v>
      </c>
      <c r="BQ4863" s="54" t="str">
        <f t="shared" si="1062"/>
        <v>ne</v>
      </c>
      <c r="BR4863" s="54" t="str">
        <f t="shared" si="1063"/>
        <v>ne</v>
      </c>
      <c r="BS4863" s="54" t="str">
        <f t="shared" si="1054"/>
        <v>ne</v>
      </c>
    </row>
    <row r="4864" spans="2:71" x14ac:dyDescent="0.25">
      <c r="AF4864" s="132"/>
    </row>
    <row r="4865" spans="32:32" x14ac:dyDescent="0.25">
      <c r="AF4865" s="132"/>
    </row>
    <row r="4866" spans="32:32" x14ac:dyDescent="0.25">
      <c r="AF4866" s="132"/>
    </row>
    <row r="4867" spans="32:32" x14ac:dyDescent="0.25">
      <c r="AF4867" s="132"/>
    </row>
    <row r="4868" spans="32:32" x14ac:dyDescent="0.25">
      <c r="AF4868" s="132"/>
    </row>
    <row r="4869" spans="32:32" x14ac:dyDescent="0.25">
      <c r="AF4869" s="132"/>
    </row>
    <row r="4870" spans="32:32" x14ac:dyDescent="0.25">
      <c r="AF4870" s="132"/>
    </row>
    <row r="4871" spans="32:32" x14ac:dyDescent="0.25">
      <c r="AF4871" s="132"/>
    </row>
    <row r="4872" spans="32:32" x14ac:dyDescent="0.25">
      <c r="AF4872" s="132"/>
    </row>
    <row r="4873" spans="32:32" x14ac:dyDescent="0.25">
      <c r="AF4873" s="132"/>
    </row>
    <row r="4874" spans="32:32" x14ac:dyDescent="0.25">
      <c r="AF4874" s="132"/>
    </row>
    <row r="4875" spans="32:32" x14ac:dyDescent="0.25">
      <c r="AF4875" s="132"/>
    </row>
    <row r="4876" spans="32:32" x14ac:dyDescent="0.25">
      <c r="AF4876" s="132"/>
    </row>
    <row r="4877" spans="32:32" x14ac:dyDescent="0.25">
      <c r="AF4877" s="132"/>
    </row>
    <row r="4878" spans="32:32" x14ac:dyDescent="0.25">
      <c r="AF4878" s="132"/>
    </row>
    <row r="4879" spans="32:32" x14ac:dyDescent="0.25">
      <c r="AF4879" s="132"/>
    </row>
    <row r="4880" spans="32:32" x14ac:dyDescent="0.25">
      <c r="AF4880" s="132"/>
    </row>
    <row r="4881" spans="32:32" x14ac:dyDescent="0.25">
      <c r="AF4881" s="132"/>
    </row>
    <row r="4882" spans="32:32" x14ac:dyDescent="0.25">
      <c r="AF4882" s="132"/>
    </row>
    <row r="4883" spans="32:32" x14ac:dyDescent="0.25">
      <c r="AF4883" s="132"/>
    </row>
    <row r="4884" spans="32:32" x14ac:dyDescent="0.25">
      <c r="AF4884" s="132"/>
    </row>
    <row r="4885" spans="32:32" x14ac:dyDescent="0.25">
      <c r="AF4885" s="132"/>
    </row>
    <row r="4886" spans="32:32" x14ac:dyDescent="0.25">
      <c r="AF4886" s="132"/>
    </row>
    <row r="4887" spans="32:32" x14ac:dyDescent="0.25">
      <c r="AF4887" s="132"/>
    </row>
    <row r="4888" spans="32:32" x14ac:dyDescent="0.25">
      <c r="AF4888" s="132"/>
    </row>
    <row r="4889" spans="32:32" x14ac:dyDescent="0.25">
      <c r="AF4889" s="132"/>
    </row>
    <row r="4890" spans="32:32" x14ac:dyDescent="0.25">
      <c r="AF4890" s="132"/>
    </row>
    <row r="4891" spans="32:32" x14ac:dyDescent="0.25">
      <c r="AF4891" s="132"/>
    </row>
    <row r="4892" spans="32:32" x14ac:dyDescent="0.25">
      <c r="AF4892" s="132"/>
    </row>
    <row r="4893" spans="32:32" x14ac:dyDescent="0.25">
      <c r="AF4893" s="132"/>
    </row>
    <row r="4894" spans="32:32" x14ac:dyDescent="0.25">
      <c r="AF4894" s="132"/>
    </row>
    <row r="4895" spans="32:32" x14ac:dyDescent="0.25">
      <c r="AF4895" s="132"/>
    </row>
    <row r="4896" spans="32:32" x14ac:dyDescent="0.25">
      <c r="AF4896" s="132"/>
    </row>
    <row r="4897" spans="32:32" x14ac:dyDescent="0.25">
      <c r="AF4897" s="132"/>
    </row>
    <row r="4898" spans="32:32" x14ac:dyDescent="0.25">
      <c r="AF4898" s="132"/>
    </row>
    <row r="4899" spans="32:32" x14ac:dyDescent="0.25">
      <c r="AF4899" s="132"/>
    </row>
    <row r="4900" spans="32:32" x14ac:dyDescent="0.25">
      <c r="AF4900" s="132"/>
    </row>
    <row r="4901" spans="32:32" x14ac:dyDescent="0.25">
      <c r="AF4901" s="132"/>
    </row>
    <row r="4902" spans="32:32" x14ac:dyDescent="0.25">
      <c r="AF4902" s="132"/>
    </row>
    <row r="4903" spans="32:32" x14ac:dyDescent="0.25">
      <c r="AF4903" s="132"/>
    </row>
    <row r="4904" spans="32:32" x14ac:dyDescent="0.25">
      <c r="AF4904" s="132"/>
    </row>
    <row r="4905" spans="32:32" x14ac:dyDescent="0.25">
      <c r="AF4905" s="132"/>
    </row>
    <row r="4906" spans="32:32" x14ac:dyDescent="0.25">
      <c r="AF4906" s="132"/>
    </row>
    <row r="4907" spans="32:32" x14ac:dyDescent="0.25">
      <c r="AF4907" s="132"/>
    </row>
    <row r="4908" spans="32:32" x14ac:dyDescent="0.25">
      <c r="AF4908" s="132"/>
    </row>
    <row r="4909" spans="32:32" x14ac:dyDescent="0.25">
      <c r="AF4909" s="132"/>
    </row>
    <row r="4910" spans="32:32" x14ac:dyDescent="0.25">
      <c r="AF4910" s="132"/>
    </row>
    <row r="4911" spans="32:32" x14ac:dyDescent="0.25">
      <c r="AF4911" s="132"/>
    </row>
    <row r="4912" spans="32:32" x14ac:dyDescent="0.25">
      <c r="AF4912" s="132"/>
    </row>
    <row r="4913" spans="32:32" x14ac:dyDescent="0.25">
      <c r="AF4913" s="132"/>
    </row>
    <row r="4914" spans="32:32" x14ac:dyDescent="0.25">
      <c r="AF4914" s="132"/>
    </row>
    <row r="4915" spans="32:32" x14ac:dyDescent="0.25">
      <c r="AF4915" s="132"/>
    </row>
    <row r="4916" spans="32:32" x14ac:dyDescent="0.25">
      <c r="AF4916" s="132"/>
    </row>
    <row r="4917" spans="32:32" x14ac:dyDescent="0.25">
      <c r="AF4917" s="132"/>
    </row>
    <row r="4918" spans="32:32" x14ac:dyDescent="0.25">
      <c r="AF4918" s="132"/>
    </row>
    <row r="4919" spans="32:32" x14ac:dyDescent="0.25">
      <c r="AF4919" s="132"/>
    </row>
    <row r="4920" spans="32:32" x14ac:dyDescent="0.25">
      <c r="AF4920" s="132"/>
    </row>
    <row r="4921" spans="32:32" x14ac:dyDescent="0.25">
      <c r="AF4921" s="132"/>
    </row>
    <row r="4922" spans="32:32" x14ac:dyDescent="0.25">
      <c r="AF4922" s="132"/>
    </row>
    <row r="4923" spans="32:32" x14ac:dyDescent="0.25">
      <c r="AF4923" s="132"/>
    </row>
    <row r="4924" spans="32:32" x14ac:dyDescent="0.25">
      <c r="AF4924" s="132"/>
    </row>
    <row r="4925" spans="32:32" x14ac:dyDescent="0.25">
      <c r="AF4925" s="132"/>
    </row>
    <row r="4926" spans="32:32" x14ac:dyDescent="0.25">
      <c r="AF4926" s="132"/>
    </row>
    <row r="4927" spans="32:32" x14ac:dyDescent="0.25">
      <c r="AF4927" s="132"/>
    </row>
    <row r="4928" spans="32:32" x14ac:dyDescent="0.25">
      <c r="AF4928" s="132"/>
    </row>
    <row r="4929" spans="32:32" x14ac:dyDescent="0.25">
      <c r="AF4929" s="132"/>
    </row>
    <row r="4930" spans="32:32" x14ac:dyDescent="0.25">
      <c r="AF4930" s="132"/>
    </row>
    <row r="4931" spans="32:32" x14ac:dyDescent="0.25">
      <c r="AF4931" s="132"/>
    </row>
    <row r="4932" spans="32:32" x14ac:dyDescent="0.25">
      <c r="AF4932" s="132"/>
    </row>
    <row r="4933" spans="32:32" x14ac:dyDescent="0.25">
      <c r="AF4933" s="132"/>
    </row>
    <row r="4934" spans="32:32" x14ac:dyDescent="0.25">
      <c r="AF4934" s="132"/>
    </row>
    <row r="4935" spans="32:32" x14ac:dyDescent="0.25">
      <c r="AF4935" s="132"/>
    </row>
    <row r="4936" spans="32:32" x14ac:dyDescent="0.25">
      <c r="AF4936" s="132"/>
    </row>
    <row r="4937" spans="32:32" x14ac:dyDescent="0.25">
      <c r="AF4937" s="132"/>
    </row>
    <row r="4938" spans="32:32" x14ac:dyDescent="0.25">
      <c r="AF4938" s="132"/>
    </row>
    <row r="4939" spans="32:32" x14ac:dyDescent="0.25">
      <c r="AF4939" s="132"/>
    </row>
    <row r="4940" spans="32:32" x14ac:dyDescent="0.25">
      <c r="AF4940" s="132"/>
    </row>
    <row r="4941" spans="32:32" x14ac:dyDescent="0.25">
      <c r="AF4941" s="132"/>
    </row>
    <row r="4942" spans="32:32" x14ac:dyDescent="0.25">
      <c r="AF4942" s="132"/>
    </row>
    <row r="4943" spans="32:32" x14ac:dyDescent="0.25">
      <c r="AF4943" s="132"/>
    </row>
    <row r="4944" spans="32:32" x14ac:dyDescent="0.25">
      <c r="AF4944" s="132"/>
    </row>
    <row r="4945" spans="32:32" x14ac:dyDescent="0.25">
      <c r="AF4945" s="132"/>
    </row>
    <row r="4946" spans="32:32" x14ac:dyDescent="0.25">
      <c r="AF4946" s="132"/>
    </row>
    <row r="4947" spans="32:32" x14ac:dyDescent="0.25">
      <c r="AF4947" s="132"/>
    </row>
    <row r="4948" spans="32:32" x14ac:dyDescent="0.25">
      <c r="AF4948" s="132"/>
    </row>
    <row r="4949" spans="32:32" x14ac:dyDescent="0.25">
      <c r="AF4949" s="132"/>
    </row>
    <row r="4950" spans="32:32" x14ac:dyDescent="0.25">
      <c r="AF4950" s="132"/>
    </row>
    <row r="4951" spans="32:32" x14ac:dyDescent="0.25">
      <c r="AF4951" s="132"/>
    </row>
    <row r="4952" spans="32:32" x14ac:dyDescent="0.25">
      <c r="AF4952" s="132"/>
    </row>
    <row r="4953" spans="32:32" x14ac:dyDescent="0.25">
      <c r="AF4953" s="132"/>
    </row>
    <row r="4954" spans="32:32" x14ac:dyDescent="0.25">
      <c r="AF4954" s="132"/>
    </row>
    <row r="4955" spans="32:32" x14ac:dyDescent="0.25">
      <c r="AF4955" s="132"/>
    </row>
    <row r="4956" spans="32:32" x14ac:dyDescent="0.25">
      <c r="AF4956" s="132"/>
    </row>
    <row r="4957" spans="32:32" x14ac:dyDescent="0.25">
      <c r="AF4957" s="132"/>
    </row>
    <row r="4958" spans="32:32" x14ac:dyDescent="0.25">
      <c r="AF4958" s="132"/>
    </row>
    <row r="4959" spans="32:32" x14ac:dyDescent="0.25">
      <c r="AF4959" s="132"/>
    </row>
    <row r="4960" spans="32:32" x14ac:dyDescent="0.25">
      <c r="AF4960" s="132"/>
    </row>
    <row r="4961" spans="32:32" x14ac:dyDescent="0.25">
      <c r="AF4961" s="132"/>
    </row>
    <row r="4962" spans="32:32" x14ac:dyDescent="0.25">
      <c r="AF4962" s="132"/>
    </row>
    <row r="4963" spans="32:32" x14ac:dyDescent="0.25">
      <c r="AF4963" s="132"/>
    </row>
    <row r="4964" spans="32:32" x14ac:dyDescent="0.25">
      <c r="AF4964" s="132"/>
    </row>
    <row r="4965" spans="32:32" x14ac:dyDescent="0.25">
      <c r="AF4965" s="132"/>
    </row>
    <row r="4966" spans="32:32" x14ac:dyDescent="0.25">
      <c r="AF4966" s="132"/>
    </row>
    <row r="4967" spans="32:32" x14ac:dyDescent="0.25">
      <c r="AF4967" s="132"/>
    </row>
    <row r="4968" spans="32:32" x14ac:dyDescent="0.25">
      <c r="AF4968" s="132"/>
    </row>
    <row r="4969" spans="32:32" x14ac:dyDescent="0.25">
      <c r="AF4969" s="132"/>
    </row>
    <row r="4970" spans="32:32" x14ac:dyDescent="0.25">
      <c r="AF4970" s="132"/>
    </row>
    <row r="4971" spans="32:32" x14ac:dyDescent="0.25">
      <c r="AF4971" s="132"/>
    </row>
    <row r="4972" spans="32:32" x14ac:dyDescent="0.25">
      <c r="AF4972" s="132"/>
    </row>
    <row r="4973" spans="32:32" x14ac:dyDescent="0.25">
      <c r="AF4973" s="132"/>
    </row>
    <row r="4974" spans="32:32" x14ac:dyDescent="0.25">
      <c r="AF4974" s="132"/>
    </row>
    <row r="4975" spans="32:32" x14ac:dyDescent="0.25">
      <c r="AF4975" s="132"/>
    </row>
    <row r="4976" spans="32:32" x14ac:dyDescent="0.25">
      <c r="AF4976" s="132"/>
    </row>
    <row r="4977" spans="32:32" x14ac:dyDescent="0.25">
      <c r="AF4977" s="132"/>
    </row>
    <row r="4978" spans="32:32" x14ac:dyDescent="0.25">
      <c r="AF4978" s="132"/>
    </row>
    <row r="4979" spans="32:32" x14ac:dyDescent="0.25">
      <c r="AF4979" s="132"/>
    </row>
    <row r="4980" spans="32:32" x14ac:dyDescent="0.25">
      <c r="AF4980" s="132"/>
    </row>
    <row r="4981" spans="32:32" x14ac:dyDescent="0.25">
      <c r="AF4981" s="132"/>
    </row>
    <row r="4982" spans="32:32" x14ac:dyDescent="0.25">
      <c r="AF4982" s="132"/>
    </row>
    <row r="4983" spans="32:32" x14ac:dyDescent="0.25">
      <c r="AF4983" s="132"/>
    </row>
    <row r="4984" spans="32:32" x14ac:dyDescent="0.25">
      <c r="AF4984" s="132"/>
    </row>
    <row r="4985" spans="32:32" x14ac:dyDescent="0.25">
      <c r="AF4985" s="132"/>
    </row>
    <row r="4986" spans="32:32" x14ac:dyDescent="0.25">
      <c r="AF4986" s="132"/>
    </row>
    <row r="4987" spans="32:32" x14ac:dyDescent="0.25">
      <c r="AF4987" s="132"/>
    </row>
    <row r="4988" spans="32:32" x14ac:dyDescent="0.25">
      <c r="AF4988" s="132"/>
    </row>
    <row r="4989" spans="32:32" x14ac:dyDescent="0.25">
      <c r="AF4989" s="132"/>
    </row>
    <row r="4990" spans="32:32" x14ac:dyDescent="0.25">
      <c r="AF4990" s="132"/>
    </row>
    <row r="4991" spans="32:32" x14ac:dyDescent="0.25">
      <c r="AF4991" s="132"/>
    </row>
    <row r="4992" spans="32:32" x14ac:dyDescent="0.25">
      <c r="AF4992" s="132"/>
    </row>
    <row r="4993" spans="32:32" x14ac:dyDescent="0.25">
      <c r="AF4993" s="132"/>
    </row>
    <row r="4994" spans="32:32" x14ac:dyDescent="0.25">
      <c r="AF4994" s="132"/>
    </row>
    <row r="4995" spans="32:32" x14ac:dyDescent="0.25">
      <c r="AF4995" s="132"/>
    </row>
    <row r="4996" spans="32:32" x14ac:dyDescent="0.25">
      <c r="AF4996" s="132"/>
    </row>
    <row r="4997" spans="32:32" x14ac:dyDescent="0.25">
      <c r="AF4997" s="132"/>
    </row>
    <row r="4998" spans="32:32" x14ac:dyDescent="0.25">
      <c r="AF4998" s="132"/>
    </row>
    <row r="4999" spans="32:32" x14ac:dyDescent="0.25">
      <c r="AF4999" s="132"/>
    </row>
    <row r="5000" spans="32:32" x14ac:dyDescent="0.25">
      <c r="AF5000" s="132"/>
    </row>
    <row r="5001" spans="32:32" x14ac:dyDescent="0.25">
      <c r="AF5001" s="132"/>
    </row>
    <row r="5002" spans="32:32" x14ac:dyDescent="0.25">
      <c r="AF5002" s="132"/>
    </row>
    <row r="5003" spans="32:32" x14ac:dyDescent="0.25">
      <c r="AF5003" s="132"/>
    </row>
    <row r="5004" spans="32:32" x14ac:dyDescent="0.25">
      <c r="AF5004" s="132"/>
    </row>
    <row r="5005" spans="32:32" x14ac:dyDescent="0.25">
      <c r="AF5005" s="132"/>
    </row>
    <row r="5006" spans="32:32" x14ac:dyDescent="0.25">
      <c r="AF5006" s="132"/>
    </row>
    <row r="5007" spans="32:32" x14ac:dyDescent="0.25">
      <c r="AF5007" s="132"/>
    </row>
    <row r="5008" spans="32:32" x14ac:dyDescent="0.25">
      <c r="AF5008" s="132"/>
    </row>
    <row r="5009" spans="32:32" x14ac:dyDescent="0.25">
      <c r="AF5009" s="132"/>
    </row>
    <row r="5010" spans="32:32" x14ac:dyDescent="0.25">
      <c r="AF5010" s="132"/>
    </row>
    <row r="5011" spans="32:32" x14ac:dyDescent="0.25">
      <c r="AF5011" s="132"/>
    </row>
    <row r="5012" spans="32:32" x14ac:dyDescent="0.25">
      <c r="AF5012" s="132"/>
    </row>
    <row r="5013" spans="32:32" x14ac:dyDescent="0.25">
      <c r="AF5013" s="132"/>
    </row>
    <row r="5014" spans="32:32" x14ac:dyDescent="0.25">
      <c r="AF5014" s="132"/>
    </row>
    <row r="5015" spans="32:32" x14ac:dyDescent="0.25">
      <c r="AF5015" s="132"/>
    </row>
    <row r="5016" spans="32:32" x14ac:dyDescent="0.25">
      <c r="AF5016" s="132"/>
    </row>
    <row r="5017" spans="32:32" x14ac:dyDescent="0.25">
      <c r="AF5017" s="132"/>
    </row>
    <row r="5018" spans="32:32" x14ac:dyDescent="0.25">
      <c r="AF5018" s="132"/>
    </row>
    <row r="5019" spans="32:32" x14ac:dyDescent="0.25">
      <c r="AF5019" s="132"/>
    </row>
    <row r="5020" spans="32:32" x14ac:dyDescent="0.25">
      <c r="AF5020" s="132"/>
    </row>
    <row r="5021" spans="32:32" x14ac:dyDescent="0.25">
      <c r="AF5021" s="132"/>
    </row>
    <row r="5022" spans="32:32" x14ac:dyDescent="0.25">
      <c r="AF5022" s="132"/>
    </row>
    <row r="5023" spans="32:32" x14ac:dyDescent="0.25">
      <c r="AF5023" s="132"/>
    </row>
    <row r="5024" spans="32:32" x14ac:dyDescent="0.25">
      <c r="AF5024" s="132"/>
    </row>
    <row r="5025" spans="32:32" x14ac:dyDescent="0.25">
      <c r="AF5025" s="132"/>
    </row>
    <row r="5026" spans="32:32" x14ac:dyDescent="0.25">
      <c r="AF5026" s="132"/>
    </row>
    <row r="5027" spans="32:32" x14ac:dyDescent="0.25">
      <c r="AF5027" s="132"/>
    </row>
    <row r="5028" spans="32:32" x14ac:dyDescent="0.25">
      <c r="AF5028" s="132"/>
    </row>
    <row r="5029" spans="32:32" x14ac:dyDescent="0.25">
      <c r="AF5029" s="132"/>
    </row>
    <row r="5030" spans="32:32" x14ac:dyDescent="0.25">
      <c r="AF5030" s="132"/>
    </row>
    <row r="5031" spans="32:32" x14ac:dyDescent="0.25">
      <c r="AF5031" s="132"/>
    </row>
    <row r="5032" spans="32:32" x14ac:dyDescent="0.25">
      <c r="AF5032" s="132"/>
    </row>
    <row r="5033" spans="32:32" x14ac:dyDescent="0.25">
      <c r="AF5033" s="132"/>
    </row>
    <row r="5034" spans="32:32" x14ac:dyDescent="0.25">
      <c r="AF5034" s="132"/>
    </row>
    <row r="5035" spans="32:32" x14ac:dyDescent="0.25">
      <c r="AF5035" s="132"/>
    </row>
    <row r="5036" spans="32:32" x14ac:dyDescent="0.25">
      <c r="AF5036" s="132"/>
    </row>
    <row r="5037" spans="32:32" x14ac:dyDescent="0.25">
      <c r="AF5037" s="132"/>
    </row>
    <row r="5038" spans="32:32" x14ac:dyDescent="0.25">
      <c r="AF5038" s="132"/>
    </row>
    <row r="5039" spans="32:32" x14ac:dyDescent="0.25">
      <c r="AF5039" s="132"/>
    </row>
    <row r="5040" spans="32:32" x14ac:dyDescent="0.25">
      <c r="AF5040" s="132"/>
    </row>
    <row r="5041" spans="32:32" x14ac:dyDescent="0.25">
      <c r="AF5041" s="132"/>
    </row>
    <row r="5042" spans="32:32" x14ac:dyDescent="0.25">
      <c r="AF5042" s="132"/>
    </row>
    <row r="5043" spans="32:32" x14ac:dyDescent="0.25">
      <c r="AF5043" s="132"/>
    </row>
    <row r="5044" spans="32:32" x14ac:dyDescent="0.25">
      <c r="AF5044" s="132"/>
    </row>
    <row r="5045" spans="32:32" x14ac:dyDescent="0.25">
      <c r="AF5045" s="132"/>
    </row>
    <row r="5046" spans="32:32" x14ac:dyDescent="0.25">
      <c r="AF5046" s="132"/>
    </row>
    <row r="5047" spans="32:32" x14ac:dyDescent="0.25">
      <c r="AF5047" s="132"/>
    </row>
    <row r="5048" spans="32:32" x14ac:dyDescent="0.25">
      <c r="AF5048" s="132"/>
    </row>
    <row r="5049" spans="32:32" x14ac:dyDescent="0.25">
      <c r="AF5049" s="132"/>
    </row>
    <row r="5050" spans="32:32" x14ac:dyDescent="0.25">
      <c r="AF5050" s="132"/>
    </row>
    <row r="5051" spans="32:32" x14ac:dyDescent="0.25">
      <c r="AF5051" s="132"/>
    </row>
    <row r="5052" spans="32:32" x14ac:dyDescent="0.25">
      <c r="AF5052" s="132"/>
    </row>
    <row r="5053" spans="32:32" x14ac:dyDescent="0.25">
      <c r="AF5053" s="132"/>
    </row>
    <row r="5054" spans="32:32" x14ac:dyDescent="0.25">
      <c r="AF5054" s="132"/>
    </row>
    <row r="5055" spans="32:32" x14ac:dyDescent="0.25">
      <c r="AF5055" s="132"/>
    </row>
    <row r="5056" spans="32:32" x14ac:dyDescent="0.25">
      <c r="AF5056" s="132"/>
    </row>
    <row r="5057" spans="32:32" x14ac:dyDescent="0.25">
      <c r="AF5057" s="132"/>
    </row>
    <row r="5058" spans="32:32" x14ac:dyDescent="0.25">
      <c r="AF5058" s="132"/>
    </row>
    <row r="5059" spans="32:32" x14ac:dyDescent="0.25">
      <c r="AF5059" s="132"/>
    </row>
    <row r="5060" spans="32:32" x14ac:dyDescent="0.25">
      <c r="AF5060" s="132"/>
    </row>
    <row r="5061" spans="32:32" x14ac:dyDescent="0.25">
      <c r="AF5061" s="132"/>
    </row>
    <row r="5062" spans="32:32" x14ac:dyDescent="0.25">
      <c r="AF5062" s="132"/>
    </row>
    <row r="5063" spans="32:32" x14ac:dyDescent="0.25">
      <c r="AF5063" s="132"/>
    </row>
    <row r="5064" spans="32:32" x14ac:dyDescent="0.25">
      <c r="AF5064" s="132"/>
    </row>
    <row r="5065" spans="32:32" x14ac:dyDescent="0.25">
      <c r="AF5065" s="132"/>
    </row>
    <row r="5066" spans="32:32" x14ac:dyDescent="0.25">
      <c r="AF5066" s="132"/>
    </row>
    <row r="5067" spans="32:32" x14ac:dyDescent="0.25">
      <c r="AF5067" s="132"/>
    </row>
    <row r="5068" spans="32:32" x14ac:dyDescent="0.25">
      <c r="AF5068" s="132"/>
    </row>
    <row r="5069" spans="32:32" x14ac:dyDescent="0.25">
      <c r="AF5069" s="132"/>
    </row>
    <row r="5070" spans="32:32" x14ac:dyDescent="0.25">
      <c r="AF5070" s="132"/>
    </row>
    <row r="5071" spans="32:32" x14ac:dyDescent="0.25">
      <c r="AF5071" s="132"/>
    </row>
    <row r="5072" spans="32:32" x14ac:dyDescent="0.25">
      <c r="AF5072" s="132"/>
    </row>
    <row r="5073" spans="32:32" x14ac:dyDescent="0.25">
      <c r="AF5073" s="132"/>
    </row>
    <row r="5074" spans="32:32" x14ac:dyDescent="0.25">
      <c r="AF5074" s="132"/>
    </row>
    <row r="5075" spans="32:32" x14ac:dyDescent="0.25">
      <c r="AF5075" s="132"/>
    </row>
    <row r="5076" spans="32:32" x14ac:dyDescent="0.25">
      <c r="AF5076" s="132"/>
    </row>
    <row r="5077" spans="32:32" x14ac:dyDescent="0.25">
      <c r="AF5077" s="132"/>
    </row>
    <row r="5078" spans="32:32" x14ac:dyDescent="0.25">
      <c r="AF5078" s="132"/>
    </row>
    <row r="5079" spans="32:32" x14ac:dyDescent="0.25">
      <c r="AF5079" s="132"/>
    </row>
    <row r="5080" spans="32:32" x14ac:dyDescent="0.25">
      <c r="AF5080" s="132"/>
    </row>
    <row r="5081" spans="32:32" x14ac:dyDescent="0.25">
      <c r="AF5081" s="132"/>
    </row>
    <row r="5082" spans="32:32" x14ac:dyDescent="0.25">
      <c r="AF5082" s="132"/>
    </row>
    <row r="5083" spans="32:32" x14ac:dyDescent="0.25">
      <c r="AF5083" s="132"/>
    </row>
    <row r="5084" spans="32:32" x14ac:dyDescent="0.25">
      <c r="AF5084" s="132"/>
    </row>
    <row r="5085" spans="32:32" x14ac:dyDescent="0.25">
      <c r="AF5085" s="132"/>
    </row>
    <row r="5086" spans="32:32" x14ac:dyDescent="0.25">
      <c r="AF5086" s="132"/>
    </row>
    <row r="5087" spans="32:32" x14ac:dyDescent="0.25">
      <c r="AF5087" s="132"/>
    </row>
    <row r="5088" spans="32:32" x14ac:dyDescent="0.25">
      <c r="AF5088" s="132"/>
    </row>
    <row r="5089" spans="32:32" x14ac:dyDescent="0.25">
      <c r="AF5089" s="132"/>
    </row>
    <row r="5090" spans="32:32" x14ac:dyDescent="0.25">
      <c r="AF5090" s="132"/>
    </row>
    <row r="5091" spans="32:32" x14ac:dyDescent="0.25">
      <c r="AF5091" s="132"/>
    </row>
    <row r="5092" spans="32:32" x14ac:dyDescent="0.25">
      <c r="AF5092" s="132"/>
    </row>
    <row r="5093" spans="32:32" x14ac:dyDescent="0.25">
      <c r="AF5093" s="132"/>
    </row>
    <row r="5094" spans="32:32" x14ac:dyDescent="0.25">
      <c r="AF5094" s="132"/>
    </row>
    <row r="5095" spans="32:32" x14ac:dyDescent="0.25">
      <c r="AF5095" s="132"/>
    </row>
    <row r="5096" spans="32:32" x14ac:dyDescent="0.25">
      <c r="AF5096" s="132"/>
    </row>
    <row r="5097" spans="32:32" x14ac:dyDescent="0.25">
      <c r="AF5097" s="132"/>
    </row>
    <row r="5098" spans="32:32" x14ac:dyDescent="0.25">
      <c r="AF5098" s="132"/>
    </row>
    <row r="5099" spans="32:32" x14ac:dyDescent="0.25">
      <c r="AF5099" s="132"/>
    </row>
    <row r="5100" spans="32:32" x14ac:dyDescent="0.25">
      <c r="AF5100" s="132"/>
    </row>
    <row r="5101" spans="32:32" x14ac:dyDescent="0.25">
      <c r="AF5101" s="132"/>
    </row>
    <row r="5102" spans="32:32" x14ac:dyDescent="0.25">
      <c r="AF5102" s="132"/>
    </row>
    <row r="5103" spans="32:32" x14ac:dyDescent="0.25">
      <c r="AF5103" s="132"/>
    </row>
    <row r="5104" spans="32:32" x14ac:dyDescent="0.25">
      <c r="AF5104" s="132"/>
    </row>
    <row r="5105" spans="32:32" x14ac:dyDescent="0.25">
      <c r="AF5105" s="132"/>
    </row>
    <row r="5106" spans="32:32" x14ac:dyDescent="0.25">
      <c r="AF5106" s="132"/>
    </row>
    <row r="5107" spans="32:32" x14ac:dyDescent="0.25">
      <c r="AF5107" s="132"/>
    </row>
    <row r="5108" spans="32:32" x14ac:dyDescent="0.25">
      <c r="AF5108" s="132"/>
    </row>
    <row r="5109" spans="32:32" x14ac:dyDescent="0.25">
      <c r="AF5109" s="132"/>
    </row>
    <row r="5110" spans="32:32" x14ac:dyDescent="0.25">
      <c r="AF5110" s="132"/>
    </row>
    <row r="5111" spans="32:32" x14ac:dyDescent="0.25">
      <c r="AF5111" s="132"/>
    </row>
    <row r="5112" spans="32:32" x14ac:dyDescent="0.25">
      <c r="AF5112" s="132"/>
    </row>
    <row r="5113" spans="32:32" x14ac:dyDescent="0.25">
      <c r="AF5113" s="132"/>
    </row>
    <row r="5114" spans="32:32" x14ac:dyDescent="0.25">
      <c r="AF5114" s="132"/>
    </row>
    <row r="5115" spans="32:32" x14ac:dyDescent="0.25">
      <c r="AF5115" s="132"/>
    </row>
    <row r="5116" spans="32:32" x14ac:dyDescent="0.25">
      <c r="AF5116" s="132"/>
    </row>
    <row r="5117" spans="32:32" x14ac:dyDescent="0.25">
      <c r="AF5117" s="132"/>
    </row>
    <row r="5118" spans="32:32" x14ac:dyDescent="0.25">
      <c r="AF5118" s="132"/>
    </row>
    <row r="5119" spans="32:32" x14ac:dyDescent="0.25">
      <c r="AF5119" s="132"/>
    </row>
    <row r="5120" spans="32:32" x14ac:dyDescent="0.25">
      <c r="AF5120" s="132"/>
    </row>
    <row r="5121" spans="32:32" x14ac:dyDescent="0.25">
      <c r="AF5121" s="132"/>
    </row>
    <row r="5122" spans="32:32" x14ac:dyDescent="0.25">
      <c r="AF5122" s="132"/>
    </row>
    <row r="5123" spans="32:32" x14ac:dyDescent="0.25">
      <c r="AF5123" s="132"/>
    </row>
    <row r="5124" spans="32:32" x14ac:dyDescent="0.25">
      <c r="AF5124" s="132"/>
    </row>
    <row r="5125" spans="32:32" x14ac:dyDescent="0.25">
      <c r="AF5125" s="132"/>
    </row>
    <row r="5126" spans="32:32" x14ac:dyDescent="0.25">
      <c r="AF5126" s="132"/>
    </row>
    <row r="5127" spans="32:32" x14ac:dyDescent="0.25">
      <c r="AF5127" s="132"/>
    </row>
    <row r="5128" spans="32:32" x14ac:dyDescent="0.25">
      <c r="AF5128" s="132"/>
    </row>
    <row r="5129" spans="32:32" x14ac:dyDescent="0.25">
      <c r="AF5129" s="132"/>
    </row>
    <row r="5130" spans="32:32" x14ac:dyDescent="0.25">
      <c r="AF5130" s="132"/>
    </row>
    <row r="5131" spans="32:32" x14ac:dyDescent="0.25">
      <c r="AF5131" s="132"/>
    </row>
    <row r="5132" spans="32:32" x14ac:dyDescent="0.25">
      <c r="AF5132" s="132"/>
    </row>
    <row r="5133" spans="32:32" x14ac:dyDescent="0.25">
      <c r="AF5133" s="132"/>
    </row>
    <row r="5134" spans="32:32" x14ac:dyDescent="0.25">
      <c r="AF5134" s="132"/>
    </row>
    <row r="5135" spans="32:32" x14ac:dyDescent="0.25">
      <c r="AF5135" s="132"/>
    </row>
    <row r="5136" spans="32:32" x14ac:dyDescent="0.25">
      <c r="AF5136" s="132"/>
    </row>
    <row r="5137" spans="32:32" x14ac:dyDescent="0.25">
      <c r="AF5137" s="132"/>
    </row>
    <row r="5138" spans="32:32" x14ac:dyDescent="0.25">
      <c r="AF5138" s="132"/>
    </row>
    <row r="5139" spans="32:32" x14ac:dyDescent="0.25">
      <c r="AF5139" s="132"/>
    </row>
    <row r="5140" spans="32:32" x14ac:dyDescent="0.25">
      <c r="AF5140" s="132"/>
    </row>
    <row r="5141" spans="32:32" x14ac:dyDescent="0.25">
      <c r="AF5141" s="132"/>
    </row>
    <row r="5142" spans="32:32" x14ac:dyDescent="0.25">
      <c r="AF5142" s="132"/>
    </row>
    <row r="5143" spans="32:32" x14ac:dyDescent="0.25">
      <c r="AF5143" s="132"/>
    </row>
    <row r="5144" spans="32:32" x14ac:dyDescent="0.25">
      <c r="AF5144" s="132"/>
    </row>
    <row r="5145" spans="32:32" x14ac:dyDescent="0.25">
      <c r="AF5145" s="132"/>
    </row>
    <row r="5146" spans="32:32" x14ac:dyDescent="0.25">
      <c r="AF5146" s="132"/>
    </row>
    <row r="5147" spans="32:32" x14ac:dyDescent="0.25">
      <c r="AF5147" s="132"/>
    </row>
    <row r="5148" spans="32:32" x14ac:dyDescent="0.25">
      <c r="AF5148" s="132"/>
    </row>
    <row r="5149" spans="32:32" x14ac:dyDescent="0.25">
      <c r="AF5149" s="132"/>
    </row>
    <row r="5150" spans="32:32" x14ac:dyDescent="0.25">
      <c r="AF5150" s="132"/>
    </row>
    <row r="5151" spans="32:32" x14ac:dyDescent="0.25">
      <c r="AF5151" s="132"/>
    </row>
    <row r="5152" spans="32:32" x14ac:dyDescent="0.25">
      <c r="AF5152" s="132"/>
    </row>
    <row r="5153" spans="32:32" x14ac:dyDescent="0.25">
      <c r="AF5153" s="132"/>
    </row>
    <row r="5154" spans="32:32" x14ac:dyDescent="0.25">
      <c r="AF5154" s="132"/>
    </row>
    <row r="5155" spans="32:32" x14ac:dyDescent="0.25">
      <c r="AF5155" s="132"/>
    </row>
    <row r="5156" spans="32:32" x14ac:dyDescent="0.25">
      <c r="AF5156" s="132"/>
    </row>
    <row r="5157" spans="32:32" x14ac:dyDescent="0.25">
      <c r="AF5157" s="132"/>
    </row>
    <row r="5158" spans="32:32" x14ac:dyDescent="0.25">
      <c r="AF5158" s="132"/>
    </row>
    <row r="5159" spans="32:32" x14ac:dyDescent="0.25">
      <c r="AF5159" s="132"/>
    </row>
    <row r="5160" spans="32:32" x14ac:dyDescent="0.25">
      <c r="AF5160" s="132"/>
    </row>
    <row r="5161" spans="32:32" x14ac:dyDescent="0.25">
      <c r="AF5161" s="132"/>
    </row>
    <row r="5162" spans="32:32" x14ac:dyDescent="0.25">
      <c r="AF5162" s="132"/>
    </row>
    <row r="5163" spans="32:32" x14ac:dyDescent="0.25">
      <c r="AF5163" s="132"/>
    </row>
    <row r="5164" spans="32:32" x14ac:dyDescent="0.25">
      <c r="AF5164" s="132"/>
    </row>
    <row r="5165" spans="32:32" x14ac:dyDescent="0.25">
      <c r="AF5165" s="132"/>
    </row>
    <row r="5166" spans="32:32" x14ac:dyDescent="0.25">
      <c r="AF5166" s="132"/>
    </row>
    <row r="5167" spans="32:32" x14ac:dyDescent="0.25">
      <c r="AF5167" s="132"/>
    </row>
    <row r="5168" spans="32:32" x14ac:dyDescent="0.25">
      <c r="AF5168" s="132"/>
    </row>
    <row r="5169" spans="32:32" x14ac:dyDescent="0.25">
      <c r="AF5169" s="132"/>
    </row>
    <row r="5170" spans="32:32" x14ac:dyDescent="0.25">
      <c r="AF5170" s="132"/>
    </row>
    <row r="5171" spans="32:32" x14ac:dyDescent="0.25">
      <c r="AF5171" s="132"/>
    </row>
    <row r="5172" spans="32:32" x14ac:dyDescent="0.25">
      <c r="AF5172" s="132"/>
    </row>
    <row r="5173" spans="32:32" x14ac:dyDescent="0.25">
      <c r="AF5173" s="132"/>
    </row>
    <row r="5174" spans="32:32" x14ac:dyDescent="0.25">
      <c r="AF5174" s="132"/>
    </row>
    <row r="5175" spans="32:32" x14ac:dyDescent="0.25">
      <c r="AF5175" s="132"/>
    </row>
    <row r="5176" spans="32:32" x14ac:dyDescent="0.25">
      <c r="AF5176" s="132"/>
    </row>
    <row r="5177" spans="32:32" x14ac:dyDescent="0.25">
      <c r="AF5177" s="132"/>
    </row>
    <row r="5178" spans="32:32" x14ac:dyDescent="0.25">
      <c r="AF5178" s="132"/>
    </row>
    <row r="5179" spans="32:32" x14ac:dyDescent="0.25">
      <c r="AF5179" s="132"/>
    </row>
    <row r="5180" spans="32:32" x14ac:dyDescent="0.25">
      <c r="AF5180" s="132"/>
    </row>
    <row r="5181" spans="32:32" x14ac:dyDescent="0.25">
      <c r="AF5181" s="132"/>
    </row>
    <row r="5182" spans="32:32" x14ac:dyDescent="0.25">
      <c r="AF5182" s="132"/>
    </row>
    <row r="5183" spans="32:32" x14ac:dyDescent="0.25">
      <c r="AF5183" s="132"/>
    </row>
    <row r="5184" spans="32:32" x14ac:dyDescent="0.25">
      <c r="AF5184" s="132"/>
    </row>
    <row r="5185" spans="32:32" x14ac:dyDescent="0.25">
      <c r="AF5185" s="132"/>
    </row>
    <row r="5186" spans="32:32" x14ac:dyDescent="0.25">
      <c r="AF5186" s="132"/>
    </row>
    <row r="5187" spans="32:32" x14ac:dyDescent="0.25">
      <c r="AF5187" s="132"/>
    </row>
    <row r="5188" spans="32:32" x14ac:dyDescent="0.25">
      <c r="AF5188" s="132"/>
    </row>
    <row r="5189" spans="32:32" x14ac:dyDescent="0.25">
      <c r="AF5189" s="132"/>
    </row>
    <row r="5190" spans="32:32" x14ac:dyDescent="0.25">
      <c r="AF5190" s="132"/>
    </row>
    <row r="5191" spans="32:32" x14ac:dyDescent="0.25">
      <c r="AF5191" s="132"/>
    </row>
    <row r="5192" spans="32:32" x14ac:dyDescent="0.25">
      <c r="AF5192" s="132"/>
    </row>
    <row r="5193" spans="32:32" x14ac:dyDescent="0.25">
      <c r="AF5193" s="132"/>
    </row>
    <row r="5194" spans="32:32" x14ac:dyDescent="0.25">
      <c r="AF5194" s="132"/>
    </row>
    <row r="5195" spans="32:32" x14ac:dyDescent="0.25">
      <c r="AF5195" s="132"/>
    </row>
    <row r="5196" spans="32:32" x14ac:dyDescent="0.25">
      <c r="AF5196" s="132"/>
    </row>
    <row r="5197" spans="32:32" x14ac:dyDescent="0.25">
      <c r="AF5197" s="132"/>
    </row>
    <row r="5198" spans="32:32" x14ac:dyDescent="0.25">
      <c r="AF5198" s="132"/>
    </row>
    <row r="5199" spans="32:32" x14ac:dyDescent="0.25">
      <c r="AF5199" s="132"/>
    </row>
    <row r="5200" spans="32:32" x14ac:dyDescent="0.25">
      <c r="AF5200" s="132"/>
    </row>
    <row r="5201" spans="32:32" x14ac:dyDescent="0.25">
      <c r="AF5201" s="132"/>
    </row>
    <row r="5202" spans="32:32" x14ac:dyDescent="0.25">
      <c r="AF5202" s="132"/>
    </row>
    <row r="5203" spans="32:32" x14ac:dyDescent="0.25">
      <c r="AF5203" s="132"/>
    </row>
    <row r="5204" spans="32:32" x14ac:dyDescent="0.25">
      <c r="AF5204" s="132"/>
    </row>
    <row r="5205" spans="32:32" x14ac:dyDescent="0.25">
      <c r="AF5205" s="132"/>
    </row>
    <row r="5206" spans="32:32" x14ac:dyDescent="0.25">
      <c r="AF5206" s="132"/>
    </row>
    <row r="5207" spans="32:32" x14ac:dyDescent="0.25">
      <c r="AF5207" s="132"/>
    </row>
    <row r="5208" spans="32:32" x14ac:dyDescent="0.25">
      <c r="AF5208" s="132"/>
    </row>
    <row r="5209" spans="32:32" x14ac:dyDescent="0.25">
      <c r="AF5209" s="132"/>
    </row>
    <row r="5210" spans="32:32" x14ac:dyDescent="0.25">
      <c r="AF5210" s="132"/>
    </row>
    <row r="5211" spans="32:32" x14ac:dyDescent="0.25">
      <c r="AF5211" s="132"/>
    </row>
    <row r="5212" spans="32:32" x14ac:dyDescent="0.25">
      <c r="AF5212" s="132"/>
    </row>
    <row r="5213" spans="32:32" x14ac:dyDescent="0.25">
      <c r="AF5213" s="132"/>
    </row>
    <row r="5214" spans="32:32" x14ac:dyDescent="0.25">
      <c r="AF5214" s="132"/>
    </row>
    <row r="5215" spans="32:32" x14ac:dyDescent="0.25">
      <c r="AF5215" s="132"/>
    </row>
    <row r="5216" spans="32:32" x14ac:dyDescent="0.25">
      <c r="AF5216" s="132"/>
    </row>
    <row r="5217" spans="32:32" x14ac:dyDescent="0.25">
      <c r="AF5217" s="132"/>
    </row>
    <row r="5218" spans="32:32" x14ac:dyDescent="0.25">
      <c r="AF5218" s="132"/>
    </row>
    <row r="5219" spans="32:32" x14ac:dyDescent="0.25">
      <c r="AF5219" s="132"/>
    </row>
    <row r="5220" spans="32:32" x14ac:dyDescent="0.25">
      <c r="AF5220" s="132"/>
    </row>
    <row r="5221" spans="32:32" x14ac:dyDescent="0.25">
      <c r="AF5221" s="132"/>
    </row>
    <row r="5222" spans="32:32" x14ac:dyDescent="0.25">
      <c r="AF5222" s="132"/>
    </row>
    <row r="5223" spans="32:32" x14ac:dyDescent="0.25">
      <c r="AF5223" s="132"/>
    </row>
    <row r="5224" spans="32:32" x14ac:dyDescent="0.25">
      <c r="AF5224" s="132"/>
    </row>
    <row r="5225" spans="32:32" x14ac:dyDescent="0.25">
      <c r="AF5225" s="132"/>
    </row>
    <row r="5226" spans="32:32" x14ac:dyDescent="0.25">
      <c r="AF5226" s="132"/>
    </row>
    <row r="5227" spans="32:32" x14ac:dyDescent="0.25">
      <c r="AF5227" s="132"/>
    </row>
    <row r="5228" spans="32:32" x14ac:dyDescent="0.25">
      <c r="AF5228" s="132"/>
    </row>
    <row r="5229" spans="32:32" x14ac:dyDescent="0.25">
      <c r="AF5229" s="132"/>
    </row>
    <row r="5230" spans="32:32" x14ac:dyDescent="0.25">
      <c r="AF5230" s="132"/>
    </row>
    <row r="5231" spans="32:32" x14ac:dyDescent="0.25">
      <c r="AF5231" s="132"/>
    </row>
    <row r="5232" spans="32:32" x14ac:dyDescent="0.25">
      <c r="AF5232" s="132"/>
    </row>
    <row r="5233" spans="32:32" x14ac:dyDescent="0.25">
      <c r="AF5233" s="132"/>
    </row>
    <row r="5234" spans="32:32" x14ac:dyDescent="0.25">
      <c r="AF5234" s="132"/>
    </row>
    <row r="5235" spans="32:32" x14ac:dyDescent="0.25">
      <c r="AF5235" s="132"/>
    </row>
    <row r="5236" spans="32:32" x14ac:dyDescent="0.25">
      <c r="AF5236" s="132"/>
    </row>
    <row r="5237" spans="32:32" x14ac:dyDescent="0.25">
      <c r="AF5237" s="132"/>
    </row>
    <row r="5238" spans="32:32" x14ac:dyDescent="0.25">
      <c r="AF5238" s="132"/>
    </row>
    <row r="5239" spans="32:32" x14ac:dyDescent="0.25">
      <c r="AF5239" s="132"/>
    </row>
    <row r="5240" spans="32:32" x14ac:dyDescent="0.25">
      <c r="AF5240" s="132"/>
    </row>
    <row r="5241" spans="32:32" x14ac:dyDescent="0.25">
      <c r="AF5241" s="132"/>
    </row>
    <row r="5242" spans="32:32" x14ac:dyDescent="0.25">
      <c r="AF5242" s="132"/>
    </row>
    <row r="5243" spans="32:32" x14ac:dyDescent="0.25">
      <c r="AF5243" s="132"/>
    </row>
    <row r="5244" spans="32:32" x14ac:dyDescent="0.25">
      <c r="AF5244" s="132"/>
    </row>
    <row r="5245" spans="32:32" x14ac:dyDescent="0.25">
      <c r="AF5245" s="132"/>
    </row>
    <row r="5246" spans="32:32" x14ac:dyDescent="0.25">
      <c r="AF5246" s="132"/>
    </row>
    <row r="5247" spans="32:32" x14ac:dyDescent="0.25">
      <c r="AF5247" s="132"/>
    </row>
    <row r="5248" spans="32:32" x14ac:dyDescent="0.25">
      <c r="AF5248" s="132"/>
    </row>
    <row r="5249" spans="32:32" x14ac:dyDescent="0.25">
      <c r="AF5249" s="132"/>
    </row>
    <row r="5250" spans="32:32" x14ac:dyDescent="0.25">
      <c r="AF5250" s="132"/>
    </row>
    <row r="5251" spans="32:32" x14ac:dyDescent="0.25">
      <c r="AF5251" s="132"/>
    </row>
    <row r="5252" spans="32:32" x14ac:dyDescent="0.25">
      <c r="AF5252" s="132"/>
    </row>
    <row r="5253" spans="32:32" x14ac:dyDescent="0.25">
      <c r="AF5253" s="132"/>
    </row>
    <row r="5254" spans="32:32" x14ac:dyDescent="0.25">
      <c r="AF5254" s="132"/>
    </row>
    <row r="5255" spans="32:32" x14ac:dyDescent="0.25">
      <c r="AF5255" s="132"/>
    </row>
    <row r="5256" spans="32:32" x14ac:dyDescent="0.25">
      <c r="AF5256" s="132"/>
    </row>
    <row r="5257" spans="32:32" x14ac:dyDescent="0.25">
      <c r="AF5257" s="132"/>
    </row>
    <row r="5258" spans="32:32" x14ac:dyDescent="0.25">
      <c r="AF5258" s="132"/>
    </row>
    <row r="5259" spans="32:32" x14ac:dyDescent="0.25">
      <c r="AF5259" s="132"/>
    </row>
    <row r="5260" spans="32:32" x14ac:dyDescent="0.25">
      <c r="AF5260" s="132"/>
    </row>
    <row r="5261" spans="32:32" x14ac:dyDescent="0.25">
      <c r="AF5261" s="132"/>
    </row>
    <row r="5262" spans="32:32" x14ac:dyDescent="0.25">
      <c r="AF5262" s="132"/>
    </row>
    <row r="5263" spans="32:32" x14ac:dyDescent="0.25">
      <c r="AF5263" s="132"/>
    </row>
    <row r="5264" spans="32:32" x14ac:dyDescent="0.25">
      <c r="AF5264" s="132"/>
    </row>
    <row r="5265" spans="32:32" x14ac:dyDescent="0.25">
      <c r="AF5265" s="132"/>
    </row>
    <row r="5266" spans="32:32" x14ac:dyDescent="0.25">
      <c r="AF5266" s="132"/>
    </row>
    <row r="5267" spans="32:32" x14ac:dyDescent="0.25">
      <c r="AF5267" s="132"/>
    </row>
    <row r="5268" spans="32:32" x14ac:dyDescent="0.25">
      <c r="AF5268" s="132"/>
    </row>
    <row r="5269" spans="32:32" x14ac:dyDescent="0.25">
      <c r="AF5269" s="132"/>
    </row>
    <row r="5270" spans="32:32" x14ac:dyDescent="0.25">
      <c r="AF5270" s="132"/>
    </row>
    <row r="5271" spans="32:32" x14ac:dyDescent="0.25">
      <c r="AF5271" s="132"/>
    </row>
    <row r="5272" spans="32:32" x14ac:dyDescent="0.25">
      <c r="AF5272" s="132"/>
    </row>
    <row r="5273" spans="32:32" x14ac:dyDescent="0.25">
      <c r="AF5273" s="132"/>
    </row>
    <row r="5274" spans="32:32" x14ac:dyDescent="0.25">
      <c r="AF5274" s="132"/>
    </row>
    <row r="5275" spans="32:32" x14ac:dyDescent="0.25">
      <c r="AF5275" s="132"/>
    </row>
    <row r="5276" spans="32:32" x14ac:dyDescent="0.25">
      <c r="AF5276" s="132"/>
    </row>
    <row r="5277" spans="32:32" x14ac:dyDescent="0.25">
      <c r="AF5277" s="132"/>
    </row>
    <row r="5278" spans="32:32" x14ac:dyDescent="0.25">
      <c r="AF5278" s="132"/>
    </row>
    <row r="5279" spans="32:32" x14ac:dyDescent="0.25">
      <c r="AF5279" s="132"/>
    </row>
    <row r="5280" spans="32:32" x14ac:dyDescent="0.25">
      <c r="AF5280" s="132"/>
    </row>
    <row r="5281" spans="32:32" x14ac:dyDescent="0.25">
      <c r="AF5281" s="132"/>
    </row>
    <row r="5282" spans="32:32" x14ac:dyDescent="0.25">
      <c r="AF5282" s="132"/>
    </row>
    <row r="5283" spans="32:32" x14ac:dyDescent="0.25">
      <c r="AF5283" s="132"/>
    </row>
    <row r="5284" spans="32:32" x14ac:dyDescent="0.25">
      <c r="AF5284" s="132"/>
    </row>
    <row r="5285" spans="32:32" x14ac:dyDescent="0.25">
      <c r="AF5285" s="132"/>
    </row>
    <row r="5286" spans="32:32" x14ac:dyDescent="0.25">
      <c r="AF5286" s="132"/>
    </row>
    <row r="5287" spans="32:32" x14ac:dyDescent="0.25">
      <c r="AF5287" s="132"/>
    </row>
    <row r="5288" spans="32:32" x14ac:dyDescent="0.25">
      <c r="AF5288" s="132"/>
    </row>
    <row r="5289" spans="32:32" x14ac:dyDescent="0.25">
      <c r="AF5289" s="132"/>
    </row>
    <row r="5290" spans="32:32" x14ac:dyDescent="0.25">
      <c r="AF5290" s="132"/>
    </row>
    <row r="5291" spans="32:32" x14ac:dyDescent="0.25">
      <c r="AF5291" s="132"/>
    </row>
    <row r="5292" spans="32:32" x14ac:dyDescent="0.25">
      <c r="AF5292" s="132"/>
    </row>
    <row r="5293" spans="32:32" x14ac:dyDescent="0.25">
      <c r="AF5293" s="132"/>
    </row>
    <row r="5294" spans="32:32" x14ac:dyDescent="0.25">
      <c r="AF5294" s="132"/>
    </row>
    <row r="5295" spans="32:32" x14ac:dyDescent="0.25">
      <c r="AF5295" s="132"/>
    </row>
    <row r="5296" spans="32:32" x14ac:dyDescent="0.25">
      <c r="AF5296" s="132"/>
    </row>
    <row r="5297" spans="32:32" x14ac:dyDescent="0.25">
      <c r="AF5297" s="132"/>
    </row>
    <row r="5298" spans="32:32" x14ac:dyDescent="0.25">
      <c r="AF5298" s="132"/>
    </row>
    <row r="5299" spans="32:32" x14ac:dyDescent="0.25">
      <c r="AF5299" s="132"/>
    </row>
    <row r="5300" spans="32:32" x14ac:dyDescent="0.25">
      <c r="AF5300" s="132"/>
    </row>
    <row r="5301" spans="32:32" x14ac:dyDescent="0.25">
      <c r="AF5301" s="132"/>
    </row>
    <row r="5302" spans="32:32" x14ac:dyDescent="0.25">
      <c r="AF5302" s="132"/>
    </row>
    <row r="5303" spans="32:32" x14ac:dyDescent="0.25">
      <c r="AF5303" s="132"/>
    </row>
    <row r="5304" spans="32:32" x14ac:dyDescent="0.25">
      <c r="AF5304" s="132"/>
    </row>
    <row r="5305" spans="32:32" x14ac:dyDescent="0.25">
      <c r="AF5305" s="132"/>
    </row>
    <row r="5306" spans="32:32" x14ac:dyDescent="0.25">
      <c r="AF5306" s="132"/>
    </row>
    <row r="5307" spans="32:32" x14ac:dyDescent="0.25">
      <c r="AF5307" s="132"/>
    </row>
    <row r="5308" spans="32:32" x14ac:dyDescent="0.25">
      <c r="AF5308" s="132"/>
    </row>
    <row r="5309" spans="32:32" x14ac:dyDescent="0.25">
      <c r="AF5309" s="132"/>
    </row>
    <row r="5310" spans="32:32" x14ac:dyDescent="0.25">
      <c r="AF5310" s="132"/>
    </row>
    <row r="5311" spans="32:32" x14ac:dyDescent="0.25">
      <c r="AF5311" s="132"/>
    </row>
    <row r="5312" spans="32:32" x14ac:dyDescent="0.25">
      <c r="AF5312" s="132"/>
    </row>
    <row r="5313" spans="32:32" x14ac:dyDescent="0.25">
      <c r="AF5313" s="132"/>
    </row>
    <row r="5314" spans="32:32" x14ac:dyDescent="0.25">
      <c r="AF5314" s="132"/>
    </row>
    <row r="5315" spans="32:32" x14ac:dyDescent="0.25">
      <c r="AF5315" s="132"/>
    </row>
    <row r="5316" spans="32:32" x14ac:dyDescent="0.25">
      <c r="AF5316" s="132"/>
    </row>
    <row r="5317" spans="32:32" x14ac:dyDescent="0.25">
      <c r="AF5317" s="132"/>
    </row>
    <row r="5318" spans="32:32" x14ac:dyDescent="0.25">
      <c r="AF5318" s="132"/>
    </row>
    <row r="5319" spans="32:32" x14ac:dyDescent="0.25">
      <c r="AF5319" s="132"/>
    </row>
    <row r="5320" spans="32:32" x14ac:dyDescent="0.25">
      <c r="AF5320" s="132"/>
    </row>
    <row r="5321" spans="32:32" x14ac:dyDescent="0.25">
      <c r="AF5321" s="132"/>
    </row>
    <row r="5322" spans="32:32" x14ac:dyDescent="0.25">
      <c r="AF5322" s="132"/>
    </row>
    <row r="5323" spans="32:32" x14ac:dyDescent="0.25">
      <c r="AF5323" s="132"/>
    </row>
    <row r="5324" spans="32:32" x14ac:dyDescent="0.25">
      <c r="AF5324" s="132"/>
    </row>
    <row r="5325" spans="32:32" x14ac:dyDescent="0.25">
      <c r="AF5325" s="132"/>
    </row>
    <row r="5326" spans="32:32" x14ac:dyDescent="0.25">
      <c r="AF5326" s="132"/>
    </row>
    <row r="5327" spans="32:32" x14ac:dyDescent="0.25">
      <c r="AF5327" s="132"/>
    </row>
    <row r="5328" spans="32:32" x14ac:dyDescent="0.25">
      <c r="AF5328" s="132"/>
    </row>
    <row r="5329" spans="32:32" x14ac:dyDescent="0.25">
      <c r="AF5329" s="132"/>
    </row>
    <row r="5330" spans="32:32" x14ac:dyDescent="0.25">
      <c r="AF5330" s="132"/>
    </row>
    <row r="5331" spans="32:32" x14ac:dyDescent="0.25">
      <c r="AF5331" s="132"/>
    </row>
    <row r="5332" spans="32:32" x14ac:dyDescent="0.25">
      <c r="AF5332" s="132"/>
    </row>
    <row r="5333" spans="32:32" x14ac:dyDescent="0.25">
      <c r="AF5333" s="132"/>
    </row>
    <row r="5334" spans="32:32" x14ac:dyDescent="0.25">
      <c r="AF5334" s="132"/>
    </row>
    <row r="5335" spans="32:32" x14ac:dyDescent="0.25">
      <c r="AF5335" s="132"/>
    </row>
    <row r="5336" spans="32:32" x14ac:dyDescent="0.25">
      <c r="AF5336" s="132"/>
    </row>
    <row r="5337" spans="32:32" x14ac:dyDescent="0.25">
      <c r="AF5337" s="132"/>
    </row>
    <row r="5338" spans="32:32" x14ac:dyDescent="0.25">
      <c r="AF5338" s="132"/>
    </row>
    <row r="5339" spans="32:32" x14ac:dyDescent="0.25">
      <c r="AF5339" s="132"/>
    </row>
    <row r="5340" spans="32:32" x14ac:dyDescent="0.25">
      <c r="AF5340" s="132"/>
    </row>
    <row r="5341" spans="32:32" x14ac:dyDescent="0.25">
      <c r="AF5341" s="132"/>
    </row>
    <row r="5342" spans="32:32" x14ac:dyDescent="0.25">
      <c r="AF5342" s="132"/>
    </row>
    <row r="5343" spans="32:32" x14ac:dyDescent="0.25">
      <c r="AF5343" s="132"/>
    </row>
    <row r="5344" spans="32:32" x14ac:dyDescent="0.25">
      <c r="AF5344" s="132"/>
    </row>
    <row r="5345" spans="32:32" x14ac:dyDescent="0.25">
      <c r="AF5345" s="132"/>
    </row>
    <row r="5346" spans="32:32" x14ac:dyDescent="0.25">
      <c r="AF5346" s="132"/>
    </row>
    <row r="5347" spans="32:32" x14ac:dyDescent="0.25">
      <c r="AF5347" s="132"/>
    </row>
    <row r="5348" spans="32:32" x14ac:dyDescent="0.25">
      <c r="AF5348" s="132"/>
    </row>
    <row r="5349" spans="32:32" x14ac:dyDescent="0.25">
      <c r="AF5349" s="132"/>
    </row>
    <row r="5350" spans="32:32" x14ac:dyDescent="0.25">
      <c r="AF5350" s="132"/>
    </row>
    <row r="5351" spans="32:32" x14ac:dyDescent="0.25">
      <c r="AF5351" s="132"/>
    </row>
    <row r="5352" spans="32:32" x14ac:dyDescent="0.25">
      <c r="AF5352" s="132"/>
    </row>
    <row r="5353" spans="32:32" x14ac:dyDescent="0.25">
      <c r="AF5353" s="132"/>
    </row>
    <row r="5354" spans="32:32" x14ac:dyDescent="0.25">
      <c r="AF5354" s="132"/>
    </row>
    <row r="5355" spans="32:32" x14ac:dyDescent="0.25">
      <c r="AF5355" s="132"/>
    </row>
    <row r="5356" spans="32:32" x14ac:dyDescent="0.25">
      <c r="AF5356" s="132"/>
    </row>
    <row r="5357" spans="32:32" x14ac:dyDescent="0.25">
      <c r="AF5357" s="132"/>
    </row>
    <row r="5358" spans="32:32" x14ac:dyDescent="0.25">
      <c r="AF5358" s="132"/>
    </row>
    <row r="5359" spans="32:32" x14ac:dyDescent="0.25">
      <c r="AF5359" s="132"/>
    </row>
    <row r="5360" spans="32:32" x14ac:dyDescent="0.25">
      <c r="AF5360" s="132"/>
    </row>
    <row r="5361" spans="32:32" x14ac:dyDescent="0.25">
      <c r="AF5361" s="132"/>
    </row>
    <row r="5362" spans="32:32" x14ac:dyDescent="0.25">
      <c r="AF5362" s="132"/>
    </row>
    <row r="5363" spans="32:32" x14ac:dyDescent="0.25">
      <c r="AF5363" s="132"/>
    </row>
    <row r="5364" spans="32:32" x14ac:dyDescent="0.25">
      <c r="AF5364" s="132"/>
    </row>
    <row r="5365" spans="32:32" x14ac:dyDescent="0.25">
      <c r="AF5365" s="132"/>
    </row>
    <row r="5366" spans="32:32" x14ac:dyDescent="0.25">
      <c r="AF5366" s="132"/>
    </row>
    <row r="5367" spans="32:32" x14ac:dyDescent="0.25">
      <c r="AF5367" s="132"/>
    </row>
    <row r="5368" spans="32:32" x14ac:dyDescent="0.25">
      <c r="AF5368" s="132"/>
    </row>
    <row r="5369" spans="32:32" x14ac:dyDescent="0.25">
      <c r="AF5369" s="132"/>
    </row>
    <row r="5370" spans="32:32" x14ac:dyDescent="0.25">
      <c r="AF5370" s="132"/>
    </row>
    <row r="5371" spans="32:32" x14ac:dyDescent="0.25">
      <c r="AF5371" s="132"/>
    </row>
    <row r="5372" spans="32:32" x14ac:dyDescent="0.25">
      <c r="AF5372" s="132"/>
    </row>
    <row r="5373" spans="32:32" x14ac:dyDescent="0.25">
      <c r="AF5373" s="132"/>
    </row>
    <row r="5374" spans="32:32" x14ac:dyDescent="0.25">
      <c r="AF5374" s="132"/>
    </row>
    <row r="5375" spans="32:32" x14ac:dyDescent="0.25">
      <c r="AF5375" s="132"/>
    </row>
    <row r="5376" spans="32:32" x14ac:dyDescent="0.25">
      <c r="AF5376" s="132"/>
    </row>
    <row r="5377" spans="32:32" x14ac:dyDescent="0.25">
      <c r="AF5377" s="132"/>
    </row>
    <row r="5378" spans="32:32" x14ac:dyDescent="0.25">
      <c r="AF5378" s="132"/>
    </row>
    <row r="5379" spans="32:32" x14ac:dyDescent="0.25">
      <c r="AF5379" s="132"/>
    </row>
    <row r="5380" spans="32:32" x14ac:dyDescent="0.25">
      <c r="AF5380" s="132"/>
    </row>
    <row r="5381" spans="32:32" x14ac:dyDescent="0.25">
      <c r="AF5381" s="132"/>
    </row>
    <row r="5382" spans="32:32" x14ac:dyDescent="0.25">
      <c r="AF5382" s="132"/>
    </row>
    <row r="5383" spans="32:32" x14ac:dyDescent="0.25">
      <c r="AF5383" s="132"/>
    </row>
    <row r="5384" spans="32:32" x14ac:dyDescent="0.25">
      <c r="AF5384" s="132"/>
    </row>
    <row r="5385" spans="32:32" x14ac:dyDescent="0.25">
      <c r="AF5385" s="132"/>
    </row>
    <row r="5386" spans="32:32" x14ac:dyDescent="0.25">
      <c r="AF5386" s="132"/>
    </row>
    <row r="5387" spans="32:32" x14ac:dyDescent="0.25">
      <c r="AF5387" s="132"/>
    </row>
    <row r="5388" spans="32:32" x14ac:dyDescent="0.25">
      <c r="AF5388" s="132"/>
    </row>
    <row r="5389" spans="32:32" x14ac:dyDescent="0.25">
      <c r="AF5389" s="132"/>
    </row>
    <row r="5390" spans="32:32" x14ac:dyDescent="0.25">
      <c r="AF5390" s="132"/>
    </row>
    <row r="5391" spans="32:32" x14ac:dyDescent="0.25">
      <c r="AF5391" s="132"/>
    </row>
    <row r="5392" spans="32:32" x14ac:dyDescent="0.25">
      <c r="AF5392" s="132"/>
    </row>
    <row r="5393" spans="32:32" x14ac:dyDescent="0.25">
      <c r="AF5393" s="132"/>
    </row>
    <row r="5394" spans="32:32" x14ac:dyDescent="0.25">
      <c r="AF5394" s="132"/>
    </row>
    <row r="5395" spans="32:32" x14ac:dyDescent="0.25">
      <c r="AF5395" s="132"/>
    </row>
    <row r="5396" spans="32:32" x14ac:dyDescent="0.25">
      <c r="AF5396" s="132"/>
    </row>
    <row r="5397" spans="32:32" x14ac:dyDescent="0.25">
      <c r="AF5397" s="132"/>
    </row>
    <row r="5398" spans="32:32" x14ac:dyDescent="0.25">
      <c r="AF5398" s="132"/>
    </row>
    <row r="5399" spans="32:32" x14ac:dyDescent="0.25">
      <c r="AF5399" s="132"/>
    </row>
    <row r="5400" spans="32:32" x14ac:dyDescent="0.25">
      <c r="AF5400" s="132"/>
    </row>
    <row r="5401" spans="32:32" x14ac:dyDescent="0.25">
      <c r="AF5401" s="132"/>
    </row>
    <row r="5402" spans="32:32" x14ac:dyDescent="0.25">
      <c r="AF5402" s="132"/>
    </row>
    <row r="5403" spans="32:32" x14ac:dyDescent="0.25">
      <c r="AF5403" s="132"/>
    </row>
    <row r="5404" spans="32:32" x14ac:dyDescent="0.25">
      <c r="AF5404" s="132"/>
    </row>
    <row r="5405" spans="32:32" x14ac:dyDescent="0.25">
      <c r="AF5405" s="132"/>
    </row>
    <row r="5406" spans="32:32" x14ac:dyDescent="0.25">
      <c r="AF5406" s="132"/>
    </row>
    <row r="5407" spans="32:32" x14ac:dyDescent="0.25">
      <c r="AF5407" s="132"/>
    </row>
    <row r="5408" spans="32:32" x14ac:dyDescent="0.25">
      <c r="AF5408" s="132"/>
    </row>
    <row r="5409" spans="32:32" x14ac:dyDescent="0.25">
      <c r="AF5409" s="132"/>
    </row>
    <row r="5410" spans="32:32" x14ac:dyDescent="0.25">
      <c r="AF5410" s="132"/>
    </row>
    <row r="5411" spans="32:32" x14ac:dyDescent="0.25">
      <c r="AF5411" s="132"/>
    </row>
    <row r="5412" spans="32:32" x14ac:dyDescent="0.25">
      <c r="AF5412" s="132"/>
    </row>
    <row r="5413" spans="32:32" x14ac:dyDescent="0.25">
      <c r="AF5413" s="132"/>
    </row>
    <row r="5414" spans="32:32" x14ac:dyDescent="0.25">
      <c r="AF5414" s="132"/>
    </row>
    <row r="5415" spans="32:32" x14ac:dyDescent="0.25">
      <c r="AF5415" s="132"/>
    </row>
    <row r="5416" spans="32:32" x14ac:dyDescent="0.25">
      <c r="AF5416" s="132"/>
    </row>
    <row r="5417" spans="32:32" x14ac:dyDescent="0.25">
      <c r="AF5417" s="132"/>
    </row>
    <row r="5418" spans="32:32" x14ac:dyDescent="0.25">
      <c r="AF5418" s="132"/>
    </row>
    <row r="5419" spans="32:32" x14ac:dyDescent="0.25">
      <c r="AF5419" s="132"/>
    </row>
    <row r="5420" spans="32:32" x14ac:dyDescent="0.25">
      <c r="AF5420" s="132"/>
    </row>
    <row r="5421" spans="32:32" x14ac:dyDescent="0.25">
      <c r="AF5421" s="132"/>
    </row>
    <row r="5422" spans="32:32" x14ac:dyDescent="0.25">
      <c r="AF5422" s="132"/>
    </row>
    <row r="5423" spans="32:32" x14ac:dyDescent="0.25">
      <c r="AF5423" s="132"/>
    </row>
    <row r="5424" spans="32:32" x14ac:dyDescent="0.25">
      <c r="AF5424" s="132"/>
    </row>
    <row r="5425" spans="32:32" x14ac:dyDescent="0.25">
      <c r="AF5425" s="132"/>
    </row>
    <row r="5426" spans="32:32" x14ac:dyDescent="0.25">
      <c r="AF5426" s="132"/>
    </row>
    <row r="5427" spans="32:32" x14ac:dyDescent="0.25">
      <c r="AF5427" s="132"/>
    </row>
    <row r="5428" spans="32:32" x14ac:dyDescent="0.25">
      <c r="AF5428" s="132"/>
    </row>
    <row r="5429" spans="32:32" x14ac:dyDescent="0.25">
      <c r="AF5429" s="132"/>
    </row>
    <row r="5430" spans="32:32" x14ac:dyDescent="0.25">
      <c r="AF5430" s="132"/>
    </row>
    <row r="5431" spans="32:32" x14ac:dyDescent="0.25">
      <c r="AF5431" s="132"/>
    </row>
    <row r="5432" spans="32:32" x14ac:dyDescent="0.25">
      <c r="AF5432" s="132"/>
    </row>
    <row r="5433" spans="32:32" x14ac:dyDescent="0.25">
      <c r="AF5433" s="132"/>
    </row>
    <row r="5434" spans="32:32" x14ac:dyDescent="0.25">
      <c r="AF5434" s="132"/>
    </row>
    <row r="5435" spans="32:32" x14ac:dyDescent="0.25">
      <c r="AF5435" s="132"/>
    </row>
    <row r="5436" spans="32:32" x14ac:dyDescent="0.25">
      <c r="AF5436" s="132"/>
    </row>
    <row r="5437" spans="32:32" x14ac:dyDescent="0.25">
      <c r="AF5437" s="132"/>
    </row>
    <row r="5438" spans="32:32" x14ac:dyDescent="0.25">
      <c r="AF5438" s="132"/>
    </row>
    <row r="5439" spans="32:32" x14ac:dyDescent="0.25">
      <c r="AF5439" s="132"/>
    </row>
    <row r="5440" spans="32:32" x14ac:dyDescent="0.25">
      <c r="AF5440" s="132"/>
    </row>
    <row r="5441" spans="32:32" x14ac:dyDescent="0.25">
      <c r="AF5441" s="132"/>
    </row>
    <row r="5442" spans="32:32" x14ac:dyDescent="0.25">
      <c r="AF5442" s="132"/>
    </row>
    <row r="5443" spans="32:32" x14ac:dyDescent="0.25">
      <c r="AF5443" s="132"/>
    </row>
    <row r="5444" spans="32:32" x14ac:dyDescent="0.25">
      <c r="AF5444" s="132"/>
    </row>
    <row r="5445" spans="32:32" x14ac:dyDescent="0.25">
      <c r="AF5445" s="132"/>
    </row>
    <row r="5446" spans="32:32" x14ac:dyDescent="0.25">
      <c r="AF5446" s="132"/>
    </row>
    <row r="5447" spans="32:32" x14ac:dyDescent="0.25">
      <c r="AF5447" s="132"/>
    </row>
    <row r="5448" spans="32:32" x14ac:dyDescent="0.25">
      <c r="AF5448" s="132"/>
    </row>
    <row r="5449" spans="32:32" x14ac:dyDescent="0.25">
      <c r="AF5449" s="132"/>
    </row>
    <row r="5450" spans="32:32" x14ac:dyDescent="0.25">
      <c r="AF5450" s="132"/>
    </row>
    <row r="5451" spans="32:32" x14ac:dyDescent="0.25">
      <c r="AF5451" s="132"/>
    </row>
    <row r="5452" spans="32:32" x14ac:dyDescent="0.25">
      <c r="AF5452" s="132"/>
    </row>
    <row r="5453" spans="32:32" x14ac:dyDescent="0.25">
      <c r="AF5453" s="132"/>
    </row>
    <row r="5454" spans="32:32" x14ac:dyDescent="0.25">
      <c r="AF5454" s="132"/>
    </row>
    <row r="5455" spans="32:32" x14ac:dyDescent="0.25">
      <c r="AF5455" s="132"/>
    </row>
    <row r="5456" spans="32:32" x14ac:dyDescent="0.25">
      <c r="AF5456" s="132"/>
    </row>
    <row r="5457" spans="32:32" x14ac:dyDescent="0.25">
      <c r="AF5457" s="132"/>
    </row>
    <row r="5458" spans="32:32" x14ac:dyDescent="0.25">
      <c r="AF5458" s="132"/>
    </row>
    <row r="5459" spans="32:32" x14ac:dyDescent="0.25">
      <c r="AF5459" s="132"/>
    </row>
    <row r="5460" spans="32:32" x14ac:dyDescent="0.25">
      <c r="AF5460" s="132"/>
    </row>
    <row r="5461" spans="32:32" x14ac:dyDescent="0.25">
      <c r="AF5461" s="132"/>
    </row>
    <row r="5462" spans="32:32" x14ac:dyDescent="0.25">
      <c r="AF5462" s="132"/>
    </row>
    <row r="5463" spans="32:32" x14ac:dyDescent="0.25">
      <c r="AF5463" s="132"/>
    </row>
    <row r="5464" spans="32:32" x14ac:dyDescent="0.25">
      <c r="AF5464" s="132"/>
    </row>
    <row r="5465" spans="32:32" x14ac:dyDescent="0.25">
      <c r="AF5465" s="132"/>
    </row>
    <row r="5466" spans="32:32" x14ac:dyDescent="0.25">
      <c r="AF5466" s="132"/>
    </row>
    <row r="5467" spans="32:32" x14ac:dyDescent="0.25">
      <c r="AF5467" s="132"/>
    </row>
    <row r="5468" spans="32:32" x14ac:dyDescent="0.25">
      <c r="AF5468" s="132"/>
    </row>
    <row r="5469" spans="32:32" x14ac:dyDescent="0.25">
      <c r="AF5469" s="132"/>
    </row>
    <row r="5470" spans="32:32" x14ac:dyDescent="0.25">
      <c r="AF5470" s="132"/>
    </row>
    <row r="5471" spans="32:32" x14ac:dyDescent="0.25">
      <c r="AF5471" s="132"/>
    </row>
    <row r="5472" spans="32:32" x14ac:dyDescent="0.25">
      <c r="AF5472" s="132"/>
    </row>
    <row r="5473" spans="32:32" x14ac:dyDescent="0.25">
      <c r="AF5473" s="132"/>
    </row>
    <row r="5474" spans="32:32" x14ac:dyDescent="0.25">
      <c r="AF5474" s="132"/>
    </row>
    <row r="5475" spans="32:32" x14ac:dyDescent="0.25">
      <c r="AF5475" s="132"/>
    </row>
    <row r="5476" spans="32:32" x14ac:dyDescent="0.25">
      <c r="AF5476" s="132"/>
    </row>
    <row r="5477" spans="32:32" x14ac:dyDescent="0.25">
      <c r="AF5477" s="132"/>
    </row>
    <row r="5478" spans="32:32" x14ac:dyDescent="0.25">
      <c r="AF5478" s="132"/>
    </row>
    <row r="5479" spans="32:32" x14ac:dyDescent="0.25">
      <c r="AF5479" s="132"/>
    </row>
    <row r="5480" spans="32:32" x14ac:dyDescent="0.25">
      <c r="AF5480" s="132"/>
    </row>
    <row r="5481" spans="32:32" x14ac:dyDescent="0.25">
      <c r="AF5481" s="132"/>
    </row>
    <row r="5482" spans="32:32" x14ac:dyDescent="0.25">
      <c r="AF5482" s="132"/>
    </row>
    <row r="5483" spans="32:32" x14ac:dyDescent="0.25">
      <c r="AF5483" s="132"/>
    </row>
    <row r="5484" spans="32:32" x14ac:dyDescent="0.25">
      <c r="AF5484" s="132"/>
    </row>
    <row r="5485" spans="32:32" x14ac:dyDescent="0.25">
      <c r="AF5485" s="132"/>
    </row>
    <row r="5486" spans="32:32" x14ac:dyDescent="0.25">
      <c r="AF5486" s="132"/>
    </row>
    <row r="5487" spans="32:32" x14ac:dyDescent="0.25">
      <c r="AF5487" s="132"/>
    </row>
    <row r="5488" spans="32:32" x14ac:dyDescent="0.25">
      <c r="AF5488" s="132"/>
    </row>
    <row r="5489" spans="32:32" x14ac:dyDescent="0.25">
      <c r="AF5489" s="132"/>
    </row>
    <row r="5490" spans="32:32" x14ac:dyDescent="0.25">
      <c r="AF5490" s="132"/>
    </row>
    <row r="5491" spans="32:32" x14ac:dyDescent="0.25">
      <c r="AF5491" s="132"/>
    </row>
    <row r="5492" spans="32:32" x14ac:dyDescent="0.25">
      <c r="AF5492" s="132"/>
    </row>
    <row r="5493" spans="32:32" x14ac:dyDescent="0.25">
      <c r="AF5493" s="132"/>
    </row>
    <row r="5494" spans="32:32" x14ac:dyDescent="0.25">
      <c r="AF5494" s="132"/>
    </row>
    <row r="5495" spans="32:32" x14ac:dyDescent="0.25">
      <c r="AF5495" s="132"/>
    </row>
    <row r="5496" spans="32:32" x14ac:dyDescent="0.25">
      <c r="AF5496" s="132"/>
    </row>
    <row r="5497" spans="32:32" x14ac:dyDescent="0.25">
      <c r="AF5497" s="132"/>
    </row>
    <row r="5498" spans="32:32" x14ac:dyDescent="0.25">
      <c r="AF5498" s="132"/>
    </row>
    <row r="5499" spans="32:32" x14ac:dyDescent="0.25">
      <c r="AF5499" s="132"/>
    </row>
    <row r="5500" spans="32:32" x14ac:dyDescent="0.25">
      <c r="AF5500" s="132"/>
    </row>
    <row r="5501" spans="32:32" x14ac:dyDescent="0.25">
      <c r="AF5501" s="132"/>
    </row>
    <row r="5502" spans="32:32" x14ac:dyDescent="0.25">
      <c r="AF5502" s="132"/>
    </row>
    <row r="5503" spans="32:32" x14ac:dyDescent="0.25">
      <c r="AF5503" s="132"/>
    </row>
    <row r="5504" spans="32:32" x14ac:dyDescent="0.25">
      <c r="AF5504" s="132"/>
    </row>
    <row r="5505" spans="32:32" x14ac:dyDescent="0.25">
      <c r="AF5505" s="132"/>
    </row>
    <row r="5506" spans="32:32" x14ac:dyDescent="0.25">
      <c r="AF5506" s="132"/>
    </row>
    <row r="5507" spans="32:32" x14ac:dyDescent="0.25">
      <c r="AF5507" s="132"/>
    </row>
    <row r="5508" spans="32:32" x14ac:dyDescent="0.25">
      <c r="AF5508" s="132"/>
    </row>
    <row r="5509" spans="32:32" x14ac:dyDescent="0.25">
      <c r="AF5509" s="132"/>
    </row>
    <row r="5510" spans="32:32" x14ac:dyDescent="0.25">
      <c r="AF5510" s="132"/>
    </row>
    <row r="5511" spans="32:32" x14ac:dyDescent="0.25">
      <c r="AF5511" s="132"/>
    </row>
    <row r="5512" spans="32:32" x14ac:dyDescent="0.25">
      <c r="AF5512" s="132"/>
    </row>
    <row r="5513" spans="32:32" x14ac:dyDescent="0.25">
      <c r="AF5513" s="132"/>
    </row>
    <row r="5514" spans="32:32" x14ac:dyDescent="0.25">
      <c r="AF5514" s="132"/>
    </row>
    <row r="5515" spans="32:32" x14ac:dyDescent="0.25">
      <c r="AF5515" s="132"/>
    </row>
    <row r="5516" spans="32:32" x14ac:dyDescent="0.25">
      <c r="AF5516" s="132"/>
    </row>
    <row r="5517" spans="32:32" x14ac:dyDescent="0.25">
      <c r="AF5517" s="132"/>
    </row>
    <row r="5518" spans="32:32" x14ac:dyDescent="0.25">
      <c r="AF5518" s="132"/>
    </row>
    <row r="5519" spans="32:32" x14ac:dyDescent="0.25">
      <c r="AF5519" s="132"/>
    </row>
    <row r="5520" spans="32:32" x14ac:dyDescent="0.25">
      <c r="AF5520" s="132"/>
    </row>
    <row r="5521" spans="32:32" x14ac:dyDescent="0.25">
      <c r="AF5521" s="132"/>
    </row>
    <row r="5522" spans="32:32" x14ac:dyDescent="0.25">
      <c r="AF5522" s="132"/>
    </row>
    <row r="5523" spans="32:32" x14ac:dyDescent="0.25">
      <c r="AF5523" s="132"/>
    </row>
    <row r="5524" spans="32:32" x14ac:dyDescent="0.25">
      <c r="AF5524" s="132"/>
    </row>
    <row r="5525" spans="32:32" x14ac:dyDescent="0.25">
      <c r="AF5525" s="132"/>
    </row>
    <row r="5526" spans="32:32" x14ac:dyDescent="0.25">
      <c r="AF5526" s="132"/>
    </row>
    <row r="5527" spans="32:32" x14ac:dyDescent="0.25">
      <c r="AF5527" s="132"/>
    </row>
    <row r="5528" spans="32:32" x14ac:dyDescent="0.25">
      <c r="AF5528" s="132"/>
    </row>
    <row r="5529" spans="32:32" x14ac:dyDescent="0.25">
      <c r="AF5529" s="132"/>
    </row>
    <row r="5530" spans="32:32" x14ac:dyDescent="0.25">
      <c r="AF5530" s="132"/>
    </row>
    <row r="5531" spans="32:32" x14ac:dyDescent="0.25">
      <c r="AF5531" s="132"/>
    </row>
    <row r="5532" spans="32:32" x14ac:dyDescent="0.25">
      <c r="AF5532" s="132"/>
    </row>
    <row r="5533" spans="32:32" x14ac:dyDescent="0.25">
      <c r="AF5533" s="132"/>
    </row>
    <row r="5534" spans="32:32" x14ac:dyDescent="0.25">
      <c r="AF5534" s="132"/>
    </row>
    <row r="5535" spans="32:32" x14ac:dyDescent="0.25">
      <c r="AF5535" s="132"/>
    </row>
    <row r="5536" spans="32:32" x14ac:dyDescent="0.25">
      <c r="AF5536" s="132"/>
    </row>
    <row r="5537" spans="32:32" x14ac:dyDescent="0.25">
      <c r="AF5537" s="132"/>
    </row>
    <row r="5538" spans="32:32" x14ac:dyDescent="0.25">
      <c r="AF5538" s="132"/>
    </row>
    <row r="5539" spans="32:32" x14ac:dyDescent="0.25">
      <c r="AF5539" s="132"/>
    </row>
    <row r="5540" spans="32:32" x14ac:dyDescent="0.25">
      <c r="AF5540" s="132"/>
    </row>
    <row r="5541" spans="32:32" x14ac:dyDescent="0.25">
      <c r="AF5541" s="132"/>
    </row>
    <row r="5542" spans="32:32" x14ac:dyDescent="0.25">
      <c r="AF5542" s="132"/>
    </row>
    <row r="5543" spans="32:32" x14ac:dyDescent="0.25">
      <c r="AF5543" s="132"/>
    </row>
    <row r="5544" spans="32:32" x14ac:dyDescent="0.25">
      <c r="AF5544" s="132"/>
    </row>
    <row r="5545" spans="32:32" x14ac:dyDescent="0.25">
      <c r="AF5545" s="132"/>
    </row>
    <row r="5546" spans="32:32" x14ac:dyDescent="0.25">
      <c r="AF5546" s="132"/>
    </row>
    <row r="5547" spans="32:32" x14ac:dyDescent="0.25">
      <c r="AF5547" s="132"/>
    </row>
    <row r="5548" spans="32:32" x14ac:dyDescent="0.25">
      <c r="AF5548" s="132"/>
    </row>
    <row r="5549" spans="32:32" x14ac:dyDescent="0.25">
      <c r="AF5549" s="132"/>
    </row>
    <row r="5550" spans="32:32" x14ac:dyDescent="0.25">
      <c r="AF5550" s="132"/>
    </row>
    <row r="5551" spans="32:32" x14ac:dyDescent="0.25">
      <c r="AF5551" s="132"/>
    </row>
    <row r="5552" spans="32:32" x14ac:dyDescent="0.25">
      <c r="AF5552" s="132"/>
    </row>
    <row r="5553" spans="32:32" x14ac:dyDescent="0.25">
      <c r="AF5553" s="132"/>
    </row>
    <row r="5554" spans="32:32" x14ac:dyDescent="0.25">
      <c r="AF5554" s="132"/>
    </row>
    <row r="5555" spans="32:32" x14ac:dyDescent="0.25">
      <c r="AF5555" s="132"/>
    </row>
    <row r="5556" spans="32:32" x14ac:dyDescent="0.25">
      <c r="AF5556" s="132"/>
    </row>
    <row r="5557" spans="32:32" x14ac:dyDescent="0.25">
      <c r="AF5557" s="132"/>
    </row>
    <row r="5558" spans="32:32" x14ac:dyDescent="0.25">
      <c r="AF5558" s="132"/>
    </row>
    <row r="5559" spans="32:32" x14ac:dyDescent="0.25">
      <c r="AF5559" s="132"/>
    </row>
    <row r="5560" spans="32:32" x14ac:dyDescent="0.25">
      <c r="AF5560" s="132"/>
    </row>
    <row r="5561" spans="32:32" x14ac:dyDescent="0.25">
      <c r="AF5561" s="132"/>
    </row>
    <row r="5562" spans="32:32" x14ac:dyDescent="0.25">
      <c r="AF5562" s="132"/>
    </row>
    <row r="5563" spans="32:32" x14ac:dyDescent="0.25">
      <c r="AF5563" s="132"/>
    </row>
    <row r="5564" spans="32:32" x14ac:dyDescent="0.25">
      <c r="AF5564" s="132"/>
    </row>
    <row r="5565" spans="32:32" x14ac:dyDescent="0.25">
      <c r="AF5565" s="132"/>
    </row>
    <row r="5566" spans="32:32" x14ac:dyDescent="0.25">
      <c r="AF5566" s="132"/>
    </row>
    <row r="5567" spans="32:32" x14ac:dyDescent="0.25">
      <c r="AF5567" s="132"/>
    </row>
    <row r="5568" spans="32:32" x14ac:dyDescent="0.25">
      <c r="AF5568" s="132"/>
    </row>
    <row r="5569" spans="32:32" x14ac:dyDescent="0.25">
      <c r="AF5569" s="132"/>
    </row>
    <row r="5570" spans="32:32" x14ac:dyDescent="0.25">
      <c r="AF5570" s="132"/>
    </row>
    <row r="5571" spans="32:32" x14ac:dyDescent="0.25">
      <c r="AF5571" s="132"/>
    </row>
    <row r="5572" spans="32:32" x14ac:dyDescent="0.25">
      <c r="AF5572" s="132"/>
    </row>
    <row r="5573" spans="32:32" x14ac:dyDescent="0.25">
      <c r="AF5573" s="132"/>
    </row>
    <row r="5574" spans="32:32" x14ac:dyDescent="0.25">
      <c r="AF5574" s="132"/>
    </row>
    <row r="5575" spans="32:32" x14ac:dyDescent="0.25">
      <c r="AF5575" s="132"/>
    </row>
    <row r="5576" spans="32:32" x14ac:dyDescent="0.25">
      <c r="AF5576" s="132"/>
    </row>
    <row r="5577" spans="32:32" x14ac:dyDescent="0.25">
      <c r="AF5577" s="132"/>
    </row>
    <row r="5578" spans="32:32" x14ac:dyDescent="0.25">
      <c r="AF5578" s="132"/>
    </row>
    <row r="5579" spans="32:32" x14ac:dyDescent="0.25">
      <c r="AF5579" s="132"/>
    </row>
    <row r="5580" spans="32:32" x14ac:dyDescent="0.25">
      <c r="AF5580" s="132"/>
    </row>
    <row r="5581" spans="32:32" x14ac:dyDescent="0.25">
      <c r="AF5581" s="132"/>
    </row>
    <row r="5582" spans="32:32" x14ac:dyDescent="0.25">
      <c r="AF5582" s="132"/>
    </row>
    <row r="5583" spans="32:32" x14ac:dyDescent="0.25">
      <c r="AF5583" s="132"/>
    </row>
    <row r="5584" spans="32:32" x14ac:dyDescent="0.25">
      <c r="AF5584" s="132"/>
    </row>
    <row r="5585" spans="32:32" x14ac:dyDescent="0.25">
      <c r="AF5585" s="132"/>
    </row>
    <row r="5586" spans="32:32" x14ac:dyDescent="0.25">
      <c r="AF5586" s="132"/>
    </row>
    <row r="5587" spans="32:32" x14ac:dyDescent="0.25">
      <c r="AF5587" s="132"/>
    </row>
    <row r="5588" spans="32:32" x14ac:dyDescent="0.25">
      <c r="AF5588" s="132"/>
    </row>
    <row r="5589" spans="32:32" x14ac:dyDescent="0.25">
      <c r="AF5589" s="132"/>
    </row>
    <row r="5590" spans="32:32" x14ac:dyDescent="0.25">
      <c r="AF5590" s="132"/>
    </row>
    <row r="5591" spans="32:32" x14ac:dyDescent="0.25">
      <c r="AF5591" s="132"/>
    </row>
    <row r="5592" spans="32:32" x14ac:dyDescent="0.25">
      <c r="AF5592" s="132"/>
    </row>
    <row r="5593" spans="32:32" x14ac:dyDescent="0.25">
      <c r="AF5593" s="132"/>
    </row>
    <row r="5594" spans="32:32" x14ac:dyDescent="0.25">
      <c r="AF5594" s="132"/>
    </row>
    <row r="5595" spans="32:32" x14ac:dyDescent="0.25">
      <c r="AF5595" s="132"/>
    </row>
    <row r="5596" spans="32:32" x14ac:dyDescent="0.25">
      <c r="AF5596" s="132"/>
    </row>
    <row r="5597" spans="32:32" x14ac:dyDescent="0.25">
      <c r="AF5597" s="132"/>
    </row>
    <row r="5598" spans="32:32" x14ac:dyDescent="0.25">
      <c r="AF5598" s="132"/>
    </row>
    <row r="5599" spans="32:32" x14ac:dyDescent="0.25">
      <c r="AF5599" s="132"/>
    </row>
    <row r="5600" spans="32:32" x14ac:dyDescent="0.25">
      <c r="AF5600" s="132"/>
    </row>
    <row r="5601" spans="32:32" x14ac:dyDescent="0.25">
      <c r="AF5601" s="132"/>
    </row>
    <row r="5602" spans="32:32" x14ac:dyDescent="0.25">
      <c r="AF5602" s="132"/>
    </row>
    <row r="5603" spans="32:32" x14ac:dyDescent="0.25">
      <c r="AF5603" s="132"/>
    </row>
    <row r="5604" spans="32:32" x14ac:dyDescent="0.25">
      <c r="AF5604" s="132"/>
    </row>
    <row r="5605" spans="32:32" x14ac:dyDescent="0.25">
      <c r="AF5605" s="132"/>
    </row>
    <row r="5606" spans="32:32" x14ac:dyDescent="0.25">
      <c r="AF5606" s="132"/>
    </row>
    <row r="5607" spans="32:32" x14ac:dyDescent="0.25">
      <c r="AF5607" s="132"/>
    </row>
    <row r="5608" spans="32:32" x14ac:dyDescent="0.25">
      <c r="AF5608" s="132"/>
    </row>
    <row r="5609" spans="32:32" x14ac:dyDescent="0.25">
      <c r="AF5609" s="132"/>
    </row>
    <row r="5610" spans="32:32" x14ac:dyDescent="0.25">
      <c r="AF5610" s="132"/>
    </row>
    <row r="5611" spans="32:32" x14ac:dyDescent="0.25">
      <c r="AF5611" s="132"/>
    </row>
    <row r="5612" spans="32:32" x14ac:dyDescent="0.25">
      <c r="AF5612" s="132"/>
    </row>
    <row r="5613" spans="32:32" x14ac:dyDescent="0.25">
      <c r="AF5613" s="132"/>
    </row>
    <row r="5614" spans="32:32" x14ac:dyDescent="0.25">
      <c r="AF5614" s="132"/>
    </row>
    <row r="5615" spans="32:32" x14ac:dyDescent="0.25">
      <c r="AF5615" s="132"/>
    </row>
    <row r="5616" spans="32:32" x14ac:dyDescent="0.25">
      <c r="AF5616" s="132"/>
    </row>
    <row r="5617" spans="32:32" x14ac:dyDescent="0.25">
      <c r="AF5617" s="132"/>
    </row>
    <row r="5618" spans="32:32" x14ac:dyDescent="0.25">
      <c r="AF5618" s="132"/>
    </row>
    <row r="5619" spans="32:32" x14ac:dyDescent="0.25">
      <c r="AF5619" s="132"/>
    </row>
    <row r="5620" spans="32:32" x14ac:dyDescent="0.25">
      <c r="AF5620" s="132"/>
    </row>
    <row r="5621" spans="32:32" x14ac:dyDescent="0.25">
      <c r="AF5621" s="132"/>
    </row>
    <row r="5622" spans="32:32" x14ac:dyDescent="0.25">
      <c r="AF5622" s="132"/>
    </row>
    <row r="5623" spans="32:32" x14ac:dyDescent="0.25">
      <c r="AF5623" s="132"/>
    </row>
    <row r="5624" spans="32:32" x14ac:dyDescent="0.25">
      <c r="AF5624" s="132"/>
    </row>
    <row r="5625" spans="32:32" x14ac:dyDescent="0.25">
      <c r="AF5625" s="132"/>
    </row>
    <row r="5626" spans="32:32" x14ac:dyDescent="0.25">
      <c r="AF5626" s="132"/>
    </row>
    <row r="5627" spans="32:32" x14ac:dyDescent="0.25">
      <c r="AF5627" s="132"/>
    </row>
    <row r="5628" spans="32:32" x14ac:dyDescent="0.25">
      <c r="AF5628" s="132"/>
    </row>
    <row r="5629" spans="32:32" x14ac:dyDescent="0.25">
      <c r="AF5629" s="132"/>
    </row>
    <row r="5630" spans="32:32" x14ac:dyDescent="0.25">
      <c r="AF5630" s="132"/>
    </row>
    <row r="5631" spans="32:32" x14ac:dyDescent="0.25">
      <c r="AF5631" s="132"/>
    </row>
    <row r="5632" spans="32:32" x14ac:dyDescent="0.25">
      <c r="AF5632" s="132"/>
    </row>
    <row r="5633" spans="32:32" x14ac:dyDescent="0.25">
      <c r="AF5633" s="132"/>
    </row>
    <row r="5634" spans="32:32" x14ac:dyDescent="0.25">
      <c r="AF5634" s="132"/>
    </row>
    <row r="5635" spans="32:32" x14ac:dyDescent="0.25">
      <c r="AF5635" s="132"/>
    </row>
    <row r="5636" spans="32:32" x14ac:dyDescent="0.25">
      <c r="AF5636" s="132"/>
    </row>
    <row r="5637" spans="32:32" x14ac:dyDescent="0.25">
      <c r="AF5637" s="132"/>
    </row>
    <row r="5638" spans="32:32" x14ac:dyDescent="0.25">
      <c r="AF5638" s="132"/>
    </row>
    <row r="5639" spans="32:32" x14ac:dyDescent="0.25">
      <c r="AF5639" s="132"/>
    </row>
    <row r="5640" spans="32:32" x14ac:dyDescent="0.25">
      <c r="AF5640" s="132"/>
    </row>
    <row r="5641" spans="32:32" x14ac:dyDescent="0.25">
      <c r="AF5641" s="132"/>
    </row>
    <row r="5642" spans="32:32" x14ac:dyDescent="0.25">
      <c r="AF5642" s="132"/>
    </row>
    <row r="5643" spans="32:32" x14ac:dyDescent="0.25">
      <c r="AF5643" s="132"/>
    </row>
    <row r="5644" spans="32:32" x14ac:dyDescent="0.25">
      <c r="AF5644" s="132"/>
    </row>
    <row r="5645" spans="32:32" x14ac:dyDescent="0.25">
      <c r="AF5645" s="132"/>
    </row>
    <row r="5646" spans="32:32" x14ac:dyDescent="0.25">
      <c r="AF5646" s="132"/>
    </row>
    <row r="5647" spans="32:32" x14ac:dyDescent="0.25">
      <c r="AF5647" s="132"/>
    </row>
    <row r="5648" spans="32:32" x14ac:dyDescent="0.25">
      <c r="AF5648" s="132"/>
    </row>
    <row r="5649" spans="32:32" x14ac:dyDescent="0.25">
      <c r="AF5649" s="132"/>
    </row>
    <row r="5650" spans="32:32" x14ac:dyDescent="0.25">
      <c r="AF5650" s="132"/>
    </row>
    <row r="5651" spans="32:32" x14ac:dyDescent="0.25">
      <c r="AF5651" s="132"/>
    </row>
    <row r="5652" spans="32:32" x14ac:dyDescent="0.25">
      <c r="AF5652" s="132"/>
    </row>
    <row r="5653" spans="32:32" x14ac:dyDescent="0.25">
      <c r="AF5653" s="132"/>
    </row>
    <row r="5654" spans="32:32" x14ac:dyDescent="0.25">
      <c r="AF5654" s="132"/>
    </row>
    <row r="5655" spans="32:32" x14ac:dyDescent="0.25">
      <c r="AF5655" s="132"/>
    </row>
    <row r="5656" spans="32:32" x14ac:dyDescent="0.25">
      <c r="AF5656" s="132"/>
    </row>
    <row r="5657" spans="32:32" x14ac:dyDescent="0.25">
      <c r="AF5657" s="132"/>
    </row>
    <row r="5658" spans="32:32" x14ac:dyDescent="0.25">
      <c r="AF5658" s="132"/>
    </row>
    <row r="5659" spans="32:32" x14ac:dyDescent="0.25">
      <c r="AF5659" s="132"/>
    </row>
    <row r="5660" spans="32:32" x14ac:dyDescent="0.25">
      <c r="AF5660" s="132"/>
    </row>
    <row r="5661" spans="32:32" x14ac:dyDescent="0.25">
      <c r="AF5661" s="132"/>
    </row>
    <row r="5662" spans="32:32" x14ac:dyDescent="0.25">
      <c r="AF5662" s="132"/>
    </row>
    <row r="5663" spans="32:32" x14ac:dyDescent="0.25">
      <c r="AF5663" s="132"/>
    </row>
    <row r="5664" spans="32:32" x14ac:dyDescent="0.25">
      <c r="AF5664" s="132"/>
    </row>
    <row r="5665" spans="32:32" x14ac:dyDescent="0.25">
      <c r="AF5665" s="132"/>
    </row>
    <row r="5666" spans="32:32" x14ac:dyDescent="0.25">
      <c r="AF5666" s="132"/>
    </row>
    <row r="5667" spans="32:32" x14ac:dyDescent="0.25">
      <c r="AF5667" s="132"/>
    </row>
    <row r="5668" spans="32:32" x14ac:dyDescent="0.25">
      <c r="AF5668" s="132"/>
    </row>
    <row r="5669" spans="32:32" x14ac:dyDescent="0.25">
      <c r="AF5669" s="132"/>
    </row>
    <row r="5670" spans="32:32" x14ac:dyDescent="0.25">
      <c r="AF5670" s="132"/>
    </row>
    <row r="5671" spans="32:32" x14ac:dyDescent="0.25">
      <c r="AF5671" s="132"/>
    </row>
    <row r="5672" spans="32:32" x14ac:dyDescent="0.25">
      <c r="AF5672" s="132"/>
    </row>
    <row r="5673" spans="32:32" x14ac:dyDescent="0.25">
      <c r="AF5673" s="132"/>
    </row>
    <row r="5674" spans="32:32" x14ac:dyDescent="0.25">
      <c r="AF5674" s="132"/>
    </row>
    <row r="5675" spans="32:32" x14ac:dyDescent="0.25">
      <c r="AF5675" s="132"/>
    </row>
    <row r="5676" spans="32:32" x14ac:dyDescent="0.25">
      <c r="AF5676" s="132"/>
    </row>
    <row r="5677" spans="32:32" x14ac:dyDescent="0.25">
      <c r="AF5677" s="132"/>
    </row>
    <row r="5678" spans="32:32" x14ac:dyDescent="0.25">
      <c r="AF5678" s="132"/>
    </row>
    <row r="5679" spans="32:32" x14ac:dyDescent="0.25">
      <c r="AF5679" s="132"/>
    </row>
    <row r="5680" spans="32:32" x14ac:dyDescent="0.25">
      <c r="AF5680" s="132"/>
    </row>
    <row r="5681" spans="32:32" x14ac:dyDescent="0.25">
      <c r="AF5681" s="132"/>
    </row>
    <row r="5682" spans="32:32" x14ac:dyDescent="0.25">
      <c r="AF5682" s="132"/>
    </row>
    <row r="5683" spans="32:32" x14ac:dyDescent="0.25">
      <c r="AF5683" s="132"/>
    </row>
    <row r="5684" spans="32:32" x14ac:dyDescent="0.25">
      <c r="AF5684" s="132"/>
    </row>
    <row r="5685" spans="32:32" x14ac:dyDescent="0.25">
      <c r="AF5685" s="132"/>
    </row>
    <row r="5686" spans="32:32" x14ac:dyDescent="0.25">
      <c r="AF5686" s="132"/>
    </row>
    <row r="5687" spans="32:32" x14ac:dyDescent="0.25">
      <c r="AF5687" s="132"/>
    </row>
    <row r="5688" spans="32:32" x14ac:dyDescent="0.25">
      <c r="AF5688" s="132"/>
    </row>
    <row r="5689" spans="32:32" x14ac:dyDescent="0.25">
      <c r="AF5689" s="132"/>
    </row>
    <row r="5690" spans="32:32" x14ac:dyDescent="0.25">
      <c r="AF5690" s="132"/>
    </row>
    <row r="5691" spans="32:32" x14ac:dyDescent="0.25">
      <c r="AF5691" s="132"/>
    </row>
    <row r="5692" spans="32:32" x14ac:dyDescent="0.25">
      <c r="AF5692" s="132"/>
    </row>
    <row r="5693" spans="32:32" x14ac:dyDescent="0.25">
      <c r="AF5693" s="132"/>
    </row>
    <row r="5694" spans="32:32" x14ac:dyDescent="0.25">
      <c r="AF5694" s="132"/>
    </row>
    <row r="5695" spans="32:32" x14ac:dyDescent="0.25">
      <c r="AF5695" s="132"/>
    </row>
    <row r="5696" spans="32:32" x14ac:dyDescent="0.25">
      <c r="AF5696" s="132"/>
    </row>
    <row r="5697" spans="32:32" x14ac:dyDescent="0.25">
      <c r="AF5697" s="132"/>
    </row>
    <row r="5698" spans="32:32" x14ac:dyDescent="0.25">
      <c r="AF5698" s="132"/>
    </row>
    <row r="5699" spans="32:32" x14ac:dyDescent="0.25">
      <c r="AF5699" s="132"/>
    </row>
    <row r="5700" spans="32:32" x14ac:dyDescent="0.25">
      <c r="AF5700" s="132"/>
    </row>
    <row r="5701" spans="32:32" x14ac:dyDescent="0.25">
      <c r="AF5701" s="132"/>
    </row>
    <row r="5702" spans="32:32" x14ac:dyDescent="0.25">
      <c r="AF5702" s="132"/>
    </row>
    <row r="5703" spans="32:32" x14ac:dyDescent="0.25">
      <c r="AF5703" s="132"/>
    </row>
    <row r="5704" spans="32:32" x14ac:dyDescent="0.25">
      <c r="AF5704" s="132"/>
    </row>
    <row r="5705" spans="32:32" x14ac:dyDescent="0.25">
      <c r="AF5705" s="132"/>
    </row>
    <row r="5706" spans="32:32" x14ac:dyDescent="0.25">
      <c r="AF5706" s="132"/>
    </row>
    <row r="5707" spans="32:32" x14ac:dyDescent="0.25">
      <c r="AF5707" s="132"/>
    </row>
    <row r="5708" spans="32:32" x14ac:dyDescent="0.25">
      <c r="AF5708" s="132"/>
    </row>
    <row r="5709" spans="32:32" x14ac:dyDescent="0.25">
      <c r="AF5709" s="132"/>
    </row>
    <row r="5710" spans="32:32" x14ac:dyDescent="0.25">
      <c r="AF5710" s="132"/>
    </row>
    <row r="5711" spans="32:32" x14ac:dyDescent="0.25">
      <c r="AF5711" s="132"/>
    </row>
    <row r="5712" spans="32:32" x14ac:dyDescent="0.25">
      <c r="AF5712" s="132"/>
    </row>
    <row r="5713" spans="32:32" x14ac:dyDescent="0.25">
      <c r="AF5713" s="132"/>
    </row>
    <row r="5714" spans="32:32" x14ac:dyDescent="0.25">
      <c r="AF5714" s="132"/>
    </row>
    <row r="5715" spans="32:32" x14ac:dyDescent="0.25">
      <c r="AF5715" s="132"/>
    </row>
    <row r="5716" spans="32:32" x14ac:dyDescent="0.25">
      <c r="AF5716" s="132"/>
    </row>
    <row r="5717" spans="32:32" x14ac:dyDescent="0.25">
      <c r="AF5717" s="132"/>
    </row>
    <row r="5718" spans="32:32" x14ac:dyDescent="0.25">
      <c r="AF5718" s="132"/>
    </row>
    <row r="5719" spans="32:32" x14ac:dyDescent="0.25">
      <c r="AF5719" s="132"/>
    </row>
    <row r="5720" spans="32:32" x14ac:dyDescent="0.25">
      <c r="AF5720" s="132"/>
    </row>
    <row r="5721" spans="32:32" x14ac:dyDescent="0.25">
      <c r="AF5721" s="132"/>
    </row>
    <row r="5722" spans="32:32" x14ac:dyDescent="0.25">
      <c r="AF5722" s="132"/>
    </row>
    <row r="5723" spans="32:32" x14ac:dyDescent="0.25">
      <c r="AF5723" s="132"/>
    </row>
    <row r="5724" spans="32:32" x14ac:dyDescent="0.25">
      <c r="AF5724" s="132"/>
    </row>
    <row r="5725" spans="32:32" x14ac:dyDescent="0.25">
      <c r="AF5725" s="132"/>
    </row>
    <row r="5726" spans="32:32" x14ac:dyDescent="0.25">
      <c r="AF5726" s="132"/>
    </row>
    <row r="5727" spans="32:32" x14ac:dyDescent="0.25">
      <c r="AF5727" s="132"/>
    </row>
    <row r="5728" spans="32:32" x14ac:dyDescent="0.25">
      <c r="AF5728" s="132"/>
    </row>
    <row r="5729" spans="32:32" x14ac:dyDescent="0.25">
      <c r="AF5729" s="132"/>
    </row>
    <row r="5730" spans="32:32" x14ac:dyDescent="0.25">
      <c r="AF5730" s="132"/>
    </row>
    <row r="5731" spans="32:32" x14ac:dyDescent="0.25">
      <c r="AF5731" s="132"/>
    </row>
    <row r="5732" spans="32:32" x14ac:dyDescent="0.25">
      <c r="AF5732" s="132"/>
    </row>
    <row r="5733" spans="32:32" x14ac:dyDescent="0.25">
      <c r="AF5733" s="132"/>
    </row>
    <row r="5734" spans="32:32" x14ac:dyDescent="0.25">
      <c r="AF5734" s="132"/>
    </row>
    <row r="5735" spans="32:32" x14ac:dyDescent="0.25">
      <c r="AF5735" s="132"/>
    </row>
    <row r="5736" spans="32:32" x14ac:dyDescent="0.25">
      <c r="AF5736" s="132"/>
    </row>
    <row r="5737" spans="32:32" x14ac:dyDescent="0.25">
      <c r="AF5737" s="132"/>
    </row>
    <row r="5738" spans="32:32" x14ac:dyDescent="0.25">
      <c r="AF5738" s="132"/>
    </row>
    <row r="5739" spans="32:32" x14ac:dyDescent="0.25">
      <c r="AF5739" s="132"/>
    </row>
    <row r="5740" spans="32:32" x14ac:dyDescent="0.25">
      <c r="AF5740" s="132"/>
    </row>
    <row r="5741" spans="32:32" x14ac:dyDescent="0.25">
      <c r="AF5741" s="132"/>
    </row>
    <row r="5742" spans="32:32" x14ac:dyDescent="0.25">
      <c r="AF5742" s="132"/>
    </row>
    <row r="5743" spans="32:32" x14ac:dyDescent="0.25">
      <c r="AF5743" s="132"/>
    </row>
    <row r="5744" spans="32:32" x14ac:dyDescent="0.25">
      <c r="AF5744" s="132"/>
    </row>
    <row r="5745" spans="32:32" x14ac:dyDescent="0.25">
      <c r="AF5745" s="132"/>
    </row>
    <row r="5746" spans="32:32" x14ac:dyDescent="0.25">
      <c r="AF5746" s="132"/>
    </row>
    <row r="5747" spans="32:32" x14ac:dyDescent="0.25">
      <c r="AF5747" s="132"/>
    </row>
    <row r="5748" spans="32:32" x14ac:dyDescent="0.25">
      <c r="AF5748" s="132"/>
    </row>
    <row r="5749" spans="32:32" x14ac:dyDescent="0.25">
      <c r="AF5749" s="132"/>
    </row>
    <row r="5750" spans="32:32" x14ac:dyDescent="0.25">
      <c r="AF5750" s="132"/>
    </row>
    <row r="5751" spans="32:32" x14ac:dyDescent="0.25">
      <c r="AF5751" s="132"/>
    </row>
    <row r="5752" spans="32:32" x14ac:dyDescent="0.25">
      <c r="AF5752" s="132"/>
    </row>
    <row r="5753" spans="32:32" x14ac:dyDescent="0.25">
      <c r="AF5753" s="132"/>
    </row>
    <row r="5754" spans="32:32" x14ac:dyDescent="0.25">
      <c r="AF5754" s="132"/>
    </row>
    <row r="5755" spans="32:32" x14ac:dyDescent="0.25">
      <c r="AF5755" s="132"/>
    </row>
    <row r="5756" spans="32:32" x14ac:dyDescent="0.25">
      <c r="AF5756" s="132"/>
    </row>
    <row r="5757" spans="32:32" x14ac:dyDescent="0.25">
      <c r="AF5757" s="132"/>
    </row>
    <row r="5758" spans="32:32" x14ac:dyDescent="0.25">
      <c r="AF5758" s="132"/>
    </row>
    <row r="5759" spans="32:32" x14ac:dyDescent="0.25">
      <c r="AF5759" s="132"/>
    </row>
    <row r="5760" spans="32:32" x14ac:dyDescent="0.25">
      <c r="AF5760" s="132"/>
    </row>
    <row r="5761" spans="32:32" x14ac:dyDescent="0.25">
      <c r="AF5761" s="132"/>
    </row>
    <row r="5762" spans="32:32" x14ac:dyDescent="0.25">
      <c r="AF5762" s="132"/>
    </row>
    <row r="5763" spans="32:32" x14ac:dyDescent="0.25">
      <c r="AF5763" s="132"/>
    </row>
    <row r="5764" spans="32:32" x14ac:dyDescent="0.25">
      <c r="AF5764" s="132"/>
    </row>
    <row r="5765" spans="32:32" x14ac:dyDescent="0.25">
      <c r="AF5765" s="132"/>
    </row>
    <row r="5766" spans="32:32" x14ac:dyDescent="0.25">
      <c r="AF5766" s="132"/>
    </row>
    <row r="5767" spans="32:32" x14ac:dyDescent="0.25">
      <c r="AF5767" s="132"/>
    </row>
    <row r="5768" spans="32:32" x14ac:dyDescent="0.25">
      <c r="AF5768" s="132"/>
    </row>
    <row r="5769" spans="32:32" x14ac:dyDescent="0.25">
      <c r="AF5769" s="132"/>
    </row>
    <row r="5770" spans="32:32" x14ac:dyDescent="0.25">
      <c r="AF5770" s="132"/>
    </row>
    <row r="5771" spans="32:32" x14ac:dyDescent="0.25">
      <c r="AF5771" s="132"/>
    </row>
    <row r="5772" spans="32:32" x14ac:dyDescent="0.25">
      <c r="AF5772" s="132"/>
    </row>
    <row r="5773" spans="32:32" x14ac:dyDescent="0.25">
      <c r="AF5773" s="132"/>
    </row>
    <row r="5774" spans="32:32" x14ac:dyDescent="0.25">
      <c r="AF5774" s="132"/>
    </row>
    <row r="5775" spans="32:32" x14ac:dyDescent="0.25">
      <c r="AF5775" s="132"/>
    </row>
    <row r="5776" spans="32:32" x14ac:dyDescent="0.25">
      <c r="AF5776" s="132"/>
    </row>
    <row r="5777" spans="32:32" x14ac:dyDescent="0.25">
      <c r="AF5777" s="132"/>
    </row>
    <row r="5778" spans="32:32" x14ac:dyDescent="0.25">
      <c r="AF5778" s="132"/>
    </row>
    <row r="5779" spans="32:32" x14ac:dyDescent="0.25">
      <c r="AF5779" s="132"/>
    </row>
    <row r="5780" spans="32:32" x14ac:dyDescent="0.25">
      <c r="AF5780" s="132"/>
    </row>
    <row r="5781" spans="32:32" x14ac:dyDescent="0.25">
      <c r="AF5781" s="132"/>
    </row>
    <row r="5782" spans="32:32" x14ac:dyDescent="0.25">
      <c r="AF5782" s="132"/>
    </row>
    <row r="5783" spans="32:32" x14ac:dyDescent="0.25">
      <c r="AF5783" s="132"/>
    </row>
    <row r="5784" spans="32:32" x14ac:dyDescent="0.25">
      <c r="AF5784" s="132"/>
    </row>
    <row r="5785" spans="32:32" x14ac:dyDescent="0.25">
      <c r="AF5785" s="132"/>
    </row>
    <row r="5786" spans="32:32" x14ac:dyDescent="0.25">
      <c r="AF5786" s="132"/>
    </row>
    <row r="5787" spans="32:32" x14ac:dyDescent="0.25">
      <c r="AF5787" s="132"/>
    </row>
    <row r="5788" spans="32:32" x14ac:dyDescent="0.25">
      <c r="AF5788" s="132"/>
    </row>
    <row r="5789" spans="32:32" x14ac:dyDescent="0.25">
      <c r="AF5789" s="132"/>
    </row>
    <row r="5790" spans="32:32" x14ac:dyDescent="0.25">
      <c r="AF5790" s="132"/>
    </row>
    <row r="5791" spans="32:32" x14ac:dyDescent="0.25">
      <c r="AF5791" s="132"/>
    </row>
    <row r="5792" spans="32:32" x14ac:dyDescent="0.25">
      <c r="AF5792" s="132"/>
    </row>
    <row r="5793" spans="32:32" x14ac:dyDescent="0.25">
      <c r="AF5793" s="132"/>
    </row>
    <row r="5794" spans="32:32" x14ac:dyDescent="0.25">
      <c r="AF5794" s="132"/>
    </row>
    <row r="5795" spans="32:32" x14ac:dyDescent="0.25">
      <c r="AF5795" s="132"/>
    </row>
    <row r="5796" spans="32:32" x14ac:dyDescent="0.25">
      <c r="AF5796" s="132"/>
    </row>
    <row r="5797" spans="32:32" x14ac:dyDescent="0.25">
      <c r="AF5797" s="132"/>
    </row>
    <row r="5798" spans="32:32" x14ac:dyDescent="0.25">
      <c r="AF5798" s="132"/>
    </row>
    <row r="5799" spans="32:32" x14ac:dyDescent="0.25">
      <c r="AF5799" s="132"/>
    </row>
    <row r="5800" spans="32:32" x14ac:dyDescent="0.25">
      <c r="AF5800" s="132"/>
    </row>
    <row r="5801" spans="32:32" x14ac:dyDescent="0.25">
      <c r="AF5801" s="132"/>
    </row>
    <row r="5802" spans="32:32" x14ac:dyDescent="0.25">
      <c r="AF5802" s="132"/>
    </row>
    <row r="5803" spans="32:32" x14ac:dyDescent="0.25">
      <c r="AF5803" s="132"/>
    </row>
    <row r="5804" spans="32:32" x14ac:dyDescent="0.25">
      <c r="AF5804" s="132"/>
    </row>
    <row r="5805" spans="32:32" x14ac:dyDescent="0.25">
      <c r="AF5805" s="132"/>
    </row>
    <row r="5806" spans="32:32" x14ac:dyDescent="0.25">
      <c r="AF5806" s="132"/>
    </row>
    <row r="5807" spans="32:32" x14ac:dyDescent="0.25">
      <c r="AF5807" s="132"/>
    </row>
    <row r="5808" spans="32:32" x14ac:dyDescent="0.25">
      <c r="AF5808" s="132"/>
    </row>
    <row r="5809" spans="32:32" x14ac:dyDescent="0.25">
      <c r="AF5809" s="132"/>
    </row>
    <row r="5810" spans="32:32" x14ac:dyDescent="0.25">
      <c r="AF5810" s="132"/>
    </row>
    <row r="5811" spans="32:32" x14ac:dyDescent="0.25">
      <c r="AF5811" s="132"/>
    </row>
    <row r="5812" spans="32:32" x14ac:dyDescent="0.25">
      <c r="AF5812" s="132"/>
    </row>
    <row r="5813" spans="32:32" x14ac:dyDescent="0.25">
      <c r="AF5813" s="132"/>
    </row>
    <row r="5814" spans="32:32" x14ac:dyDescent="0.25">
      <c r="AF5814" s="132"/>
    </row>
    <row r="5815" spans="32:32" x14ac:dyDescent="0.25">
      <c r="AF5815" s="132"/>
    </row>
    <row r="5816" spans="32:32" x14ac:dyDescent="0.25">
      <c r="AF5816" s="132"/>
    </row>
    <row r="5817" spans="32:32" x14ac:dyDescent="0.25">
      <c r="AF5817" s="132"/>
    </row>
    <row r="5818" spans="32:32" x14ac:dyDescent="0.25">
      <c r="AF5818" s="132"/>
    </row>
    <row r="5819" spans="32:32" x14ac:dyDescent="0.25">
      <c r="AF5819" s="132"/>
    </row>
    <row r="5820" spans="32:32" x14ac:dyDescent="0.25">
      <c r="AF5820" s="132"/>
    </row>
    <row r="5821" spans="32:32" x14ac:dyDescent="0.25">
      <c r="AF5821" s="132"/>
    </row>
    <row r="5822" spans="32:32" x14ac:dyDescent="0.25">
      <c r="AF5822" s="132"/>
    </row>
    <row r="5823" spans="32:32" x14ac:dyDescent="0.25">
      <c r="AF5823" s="132"/>
    </row>
    <row r="5824" spans="32:32" x14ac:dyDescent="0.25">
      <c r="AF5824" s="132"/>
    </row>
    <row r="5825" spans="32:32" x14ac:dyDescent="0.25">
      <c r="AF5825" s="132"/>
    </row>
    <row r="5826" spans="32:32" x14ac:dyDescent="0.25">
      <c r="AF5826" s="132"/>
    </row>
    <row r="5827" spans="32:32" x14ac:dyDescent="0.25">
      <c r="AF5827" s="132"/>
    </row>
    <row r="5828" spans="32:32" x14ac:dyDescent="0.25">
      <c r="AF5828" s="132"/>
    </row>
    <row r="5829" spans="32:32" x14ac:dyDescent="0.25">
      <c r="AF5829" s="132"/>
    </row>
    <row r="5830" spans="32:32" x14ac:dyDescent="0.25">
      <c r="AF5830" s="132"/>
    </row>
    <row r="5831" spans="32:32" x14ac:dyDescent="0.25">
      <c r="AF5831" s="132"/>
    </row>
    <row r="5832" spans="32:32" x14ac:dyDescent="0.25">
      <c r="AF5832" s="132"/>
    </row>
    <row r="5833" spans="32:32" x14ac:dyDescent="0.25">
      <c r="AF5833" s="132"/>
    </row>
    <row r="5834" spans="32:32" x14ac:dyDescent="0.25">
      <c r="AF5834" s="132"/>
    </row>
    <row r="5835" spans="32:32" x14ac:dyDescent="0.25">
      <c r="AF5835" s="132"/>
    </row>
    <row r="5836" spans="32:32" x14ac:dyDescent="0.25">
      <c r="AF5836" s="132"/>
    </row>
    <row r="5837" spans="32:32" x14ac:dyDescent="0.25">
      <c r="AF5837" s="132"/>
    </row>
    <row r="5838" spans="32:32" x14ac:dyDescent="0.25">
      <c r="AF5838" s="132"/>
    </row>
    <row r="5839" spans="32:32" x14ac:dyDescent="0.25">
      <c r="AF5839" s="132"/>
    </row>
    <row r="5840" spans="32:32" x14ac:dyDescent="0.25">
      <c r="AF5840" s="132"/>
    </row>
    <row r="5841" spans="32:32" x14ac:dyDescent="0.25">
      <c r="AF5841" s="132"/>
    </row>
    <row r="5842" spans="32:32" x14ac:dyDescent="0.25">
      <c r="AF5842" s="132"/>
    </row>
    <row r="5843" spans="32:32" x14ac:dyDescent="0.25">
      <c r="AF5843" s="132"/>
    </row>
    <row r="5844" spans="32:32" x14ac:dyDescent="0.25">
      <c r="AF5844" s="132"/>
    </row>
    <row r="5845" spans="32:32" x14ac:dyDescent="0.25">
      <c r="AF5845" s="132"/>
    </row>
    <row r="5846" spans="32:32" x14ac:dyDescent="0.25">
      <c r="AF5846" s="132"/>
    </row>
    <row r="5847" spans="32:32" x14ac:dyDescent="0.25">
      <c r="AF5847" s="132"/>
    </row>
    <row r="5848" spans="32:32" x14ac:dyDescent="0.25">
      <c r="AF5848" s="132"/>
    </row>
    <row r="5849" spans="32:32" x14ac:dyDescent="0.25">
      <c r="AF5849" s="132"/>
    </row>
    <row r="5850" spans="32:32" x14ac:dyDescent="0.25">
      <c r="AF5850" s="132"/>
    </row>
    <row r="5851" spans="32:32" x14ac:dyDescent="0.25">
      <c r="AF5851" s="132"/>
    </row>
    <row r="5852" spans="32:32" x14ac:dyDescent="0.25">
      <c r="AF5852" s="132"/>
    </row>
    <row r="5853" spans="32:32" x14ac:dyDescent="0.25">
      <c r="AF5853" s="132"/>
    </row>
    <row r="5854" spans="32:32" x14ac:dyDescent="0.25">
      <c r="AF5854" s="132"/>
    </row>
    <row r="5855" spans="32:32" x14ac:dyDescent="0.25">
      <c r="AF5855" s="132"/>
    </row>
    <row r="5856" spans="32:32" x14ac:dyDescent="0.25">
      <c r="AF5856" s="132"/>
    </row>
    <row r="5857" spans="32:32" x14ac:dyDescent="0.25">
      <c r="AF5857" s="132"/>
    </row>
    <row r="5858" spans="32:32" x14ac:dyDescent="0.25">
      <c r="AF5858" s="132"/>
    </row>
    <row r="5859" spans="32:32" x14ac:dyDescent="0.25">
      <c r="AF5859" s="132"/>
    </row>
    <row r="5860" spans="32:32" x14ac:dyDescent="0.25">
      <c r="AF5860" s="132"/>
    </row>
    <row r="5861" spans="32:32" x14ac:dyDescent="0.25">
      <c r="AF5861" s="132"/>
    </row>
    <row r="5862" spans="32:32" x14ac:dyDescent="0.25">
      <c r="AF5862" s="132"/>
    </row>
    <row r="5863" spans="32:32" x14ac:dyDescent="0.25">
      <c r="AF5863" s="132"/>
    </row>
    <row r="5864" spans="32:32" x14ac:dyDescent="0.25">
      <c r="AF5864" s="132"/>
    </row>
    <row r="5865" spans="32:32" x14ac:dyDescent="0.25">
      <c r="AF5865" s="132"/>
    </row>
    <row r="5866" spans="32:32" x14ac:dyDescent="0.25">
      <c r="AF5866" s="132"/>
    </row>
    <row r="5867" spans="32:32" x14ac:dyDescent="0.25">
      <c r="AF5867" s="132"/>
    </row>
    <row r="5868" spans="32:32" x14ac:dyDescent="0.25">
      <c r="AF5868" s="132"/>
    </row>
    <row r="5869" spans="32:32" x14ac:dyDescent="0.25">
      <c r="AF5869" s="132"/>
    </row>
    <row r="5870" spans="32:32" x14ac:dyDescent="0.25">
      <c r="AF5870" s="132"/>
    </row>
    <row r="5871" spans="32:32" x14ac:dyDescent="0.25">
      <c r="AF5871" s="132"/>
    </row>
    <row r="5872" spans="32:32" x14ac:dyDescent="0.25">
      <c r="AF5872" s="132"/>
    </row>
    <row r="5873" spans="32:32" x14ac:dyDescent="0.25">
      <c r="AF5873" s="132"/>
    </row>
    <row r="5874" spans="32:32" x14ac:dyDescent="0.25">
      <c r="AF5874" s="132"/>
    </row>
    <row r="5875" spans="32:32" x14ac:dyDescent="0.25">
      <c r="AF5875" s="132"/>
    </row>
    <row r="5876" spans="32:32" x14ac:dyDescent="0.25">
      <c r="AF5876" s="132"/>
    </row>
    <row r="5877" spans="32:32" x14ac:dyDescent="0.25">
      <c r="AF5877" s="132"/>
    </row>
    <row r="5878" spans="32:32" x14ac:dyDescent="0.25">
      <c r="AF5878" s="132"/>
    </row>
    <row r="5879" spans="32:32" x14ac:dyDescent="0.25">
      <c r="AF5879" s="132"/>
    </row>
    <row r="5880" spans="32:32" x14ac:dyDescent="0.25">
      <c r="AF5880" s="132"/>
    </row>
    <row r="5881" spans="32:32" x14ac:dyDescent="0.25">
      <c r="AF5881" s="132"/>
    </row>
    <row r="5882" spans="32:32" x14ac:dyDescent="0.25">
      <c r="AF5882" s="132"/>
    </row>
    <row r="5883" spans="32:32" x14ac:dyDescent="0.25">
      <c r="AF5883" s="132"/>
    </row>
    <row r="5884" spans="32:32" x14ac:dyDescent="0.25">
      <c r="AF5884" s="132"/>
    </row>
    <row r="5885" spans="32:32" x14ac:dyDescent="0.25">
      <c r="AF5885" s="132"/>
    </row>
    <row r="5886" spans="32:32" x14ac:dyDescent="0.25">
      <c r="AF5886" s="132"/>
    </row>
    <row r="5887" spans="32:32" x14ac:dyDescent="0.25">
      <c r="AF5887" s="132"/>
    </row>
    <row r="5888" spans="32:32" x14ac:dyDescent="0.25">
      <c r="AF5888" s="132"/>
    </row>
    <row r="5889" spans="32:32" x14ac:dyDescent="0.25">
      <c r="AF5889" s="132"/>
    </row>
    <row r="5890" spans="32:32" x14ac:dyDescent="0.25">
      <c r="AF5890" s="132"/>
    </row>
    <row r="5891" spans="32:32" x14ac:dyDescent="0.25">
      <c r="AF5891" s="132"/>
    </row>
    <row r="5892" spans="32:32" x14ac:dyDescent="0.25">
      <c r="AF5892" s="132"/>
    </row>
    <row r="5893" spans="32:32" x14ac:dyDescent="0.25">
      <c r="AF5893" s="132"/>
    </row>
    <row r="5894" spans="32:32" x14ac:dyDescent="0.25">
      <c r="AF5894" s="132"/>
    </row>
    <row r="5895" spans="32:32" x14ac:dyDescent="0.25">
      <c r="AF5895" s="132"/>
    </row>
    <row r="5896" spans="32:32" x14ac:dyDescent="0.25">
      <c r="AF5896" s="132"/>
    </row>
    <row r="5897" spans="32:32" x14ac:dyDescent="0.25">
      <c r="AF5897" s="132"/>
    </row>
    <row r="5898" spans="32:32" x14ac:dyDescent="0.25">
      <c r="AF5898" s="132"/>
    </row>
    <row r="5899" spans="32:32" x14ac:dyDescent="0.25">
      <c r="AF5899" s="132"/>
    </row>
    <row r="5900" spans="32:32" x14ac:dyDescent="0.25">
      <c r="AF5900" s="132"/>
    </row>
    <row r="5901" spans="32:32" x14ac:dyDescent="0.25">
      <c r="AF5901" s="132"/>
    </row>
    <row r="5902" spans="32:32" x14ac:dyDescent="0.25">
      <c r="AF5902" s="132"/>
    </row>
    <row r="5903" spans="32:32" x14ac:dyDescent="0.25">
      <c r="AF5903" s="132"/>
    </row>
    <row r="5904" spans="32:32" x14ac:dyDescent="0.25">
      <c r="AF5904" s="132"/>
    </row>
    <row r="5905" spans="32:32" x14ac:dyDescent="0.25">
      <c r="AF5905" s="132"/>
    </row>
    <row r="5906" spans="32:32" x14ac:dyDescent="0.25">
      <c r="AF5906" s="132"/>
    </row>
    <row r="5907" spans="32:32" x14ac:dyDescent="0.25">
      <c r="AF5907" s="132"/>
    </row>
    <row r="5908" spans="32:32" x14ac:dyDescent="0.25">
      <c r="AF5908" s="132"/>
    </row>
    <row r="5909" spans="32:32" x14ac:dyDescent="0.25">
      <c r="AF5909" s="132"/>
    </row>
    <row r="5910" spans="32:32" x14ac:dyDescent="0.25">
      <c r="AF5910" s="132"/>
    </row>
    <row r="5911" spans="32:32" x14ac:dyDescent="0.25">
      <c r="AF5911" s="132"/>
    </row>
    <row r="5912" spans="32:32" x14ac:dyDescent="0.25">
      <c r="AF5912" s="132"/>
    </row>
    <row r="5913" spans="32:32" x14ac:dyDescent="0.25">
      <c r="AF5913" s="132"/>
    </row>
    <row r="5914" spans="32:32" x14ac:dyDescent="0.25">
      <c r="AF5914" s="132"/>
    </row>
    <row r="5915" spans="32:32" x14ac:dyDescent="0.25">
      <c r="AF5915" s="132"/>
    </row>
    <row r="5916" spans="32:32" x14ac:dyDescent="0.25">
      <c r="AF5916" s="132"/>
    </row>
    <row r="5917" spans="32:32" x14ac:dyDescent="0.25">
      <c r="AF5917" s="132"/>
    </row>
    <row r="5918" spans="32:32" x14ac:dyDescent="0.25">
      <c r="AF5918" s="132"/>
    </row>
    <row r="5919" spans="32:32" x14ac:dyDescent="0.25">
      <c r="AF5919" s="132"/>
    </row>
    <row r="5920" spans="32:32" x14ac:dyDescent="0.25">
      <c r="AF5920" s="132"/>
    </row>
    <row r="5921" spans="32:32" x14ac:dyDescent="0.25">
      <c r="AF5921" s="132"/>
    </row>
    <row r="5922" spans="32:32" x14ac:dyDescent="0.25">
      <c r="AF5922" s="132"/>
    </row>
    <row r="5923" spans="32:32" x14ac:dyDescent="0.25">
      <c r="AF5923" s="132"/>
    </row>
    <row r="5924" spans="32:32" x14ac:dyDescent="0.25">
      <c r="AF5924" s="132"/>
    </row>
    <row r="5925" spans="32:32" x14ac:dyDescent="0.25">
      <c r="AF5925" s="132"/>
    </row>
    <row r="5926" spans="32:32" x14ac:dyDescent="0.25">
      <c r="AF5926" s="132"/>
    </row>
    <row r="5927" spans="32:32" x14ac:dyDescent="0.25">
      <c r="AF5927" s="132"/>
    </row>
    <row r="5928" spans="32:32" x14ac:dyDescent="0.25">
      <c r="AF5928" s="132"/>
    </row>
    <row r="5929" spans="32:32" x14ac:dyDescent="0.25">
      <c r="AF5929" s="132"/>
    </row>
    <row r="5930" spans="32:32" x14ac:dyDescent="0.25">
      <c r="AF5930" s="132"/>
    </row>
    <row r="5931" spans="32:32" x14ac:dyDescent="0.25">
      <c r="AF5931" s="132"/>
    </row>
    <row r="5932" spans="32:32" x14ac:dyDescent="0.25">
      <c r="AF5932" s="132"/>
    </row>
    <row r="5933" spans="32:32" x14ac:dyDescent="0.25">
      <c r="AF5933" s="132"/>
    </row>
    <row r="5934" spans="32:32" x14ac:dyDescent="0.25">
      <c r="AF5934" s="132"/>
    </row>
    <row r="5935" spans="32:32" x14ac:dyDescent="0.25">
      <c r="AF5935" s="132"/>
    </row>
    <row r="5936" spans="32:32" x14ac:dyDescent="0.25">
      <c r="AF5936" s="132"/>
    </row>
    <row r="5937" spans="32:32" x14ac:dyDescent="0.25">
      <c r="AF5937" s="132"/>
    </row>
    <row r="5938" spans="32:32" x14ac:dyDescent="0.25">
      <c r="AF5938" s="132"/>
    </row>
    <row r="5939" spans="32:32" x14ac:dyDescent="0.25">
      <c r="AF5939" s="132"/>
    </row>
    <row r="5940" spans="32:32" x14ac:dyDescent="0.25">
      <c r="AF5940" s="132"/>
    </row>
    <row r="5941" spans="32:32" x14ac:dyDescent="0.25">
      <c r="AF5941" s="132"/>
    </row>
    <row r="5942" spans="32:32" x14ac:dyDescent="0.25">
      <c r="AF5942" s="132"/>
    </row>
    <row r="5943" spans="32:32" x14ac:dyDescent="0.25">
      <c r="AF5943" s="132"/>
    </row>
    <row r="5944" spans="32:32" x14ac:dyDescent="0.25">
      <c r="AF5944" s="132"/>
    </row>
    <row r="5945" spans="32:32" x14ac:dyDescent="0.25">
      <c r="AF5945" s="132"/>
    </row>
    <row r="5946" spans="32:32" x14ac:dyDescent="0.25">
      <c r="AF5946" s="132"/>
    </row>
    <row r="5947" spans="32:32" x14ac:dyDescent="0.25">
      <c r="AF5947" s="132"/>
    </row>
    <row r="5948" spans="32:32" x14ac:dyDescent="0.25">
      <c r="AF5948" s="132"/>
    </row>
    <row r="5949" spans="32:32" x14ac:dyDescent="0.25">
      <c r="AF5949" s="132"/>
    </row>
    <row r="5950" spans="32:32" x14ac:dyDescent="0.25">
      <c r="AF5950" s="132"/>
    </row>
    <row r="5951" spans="32:32" x14ac:dyDescent="0.25">
      <c r="AF5951" s="132"/>
    </row>
    <row r="5952" spans="32:32" x14ac:dyDescent="0.25">
      <c r="AF5952" s="132"/>
    </row>
    <row r="5953" spans="32:32" x14ac:dyDescent="0.25">
      <c r="AF5953" s="132"/>
    </row>
    <row r="5954" spans="32:32" x14ac:dyDescent="0.25">
      <c r="AF5954" s="132"/>
    </row>
    <row r="5955" spans="32:32" x14ac:dyDescent="0.25">
      <c r="AF5955" s="132"/>
    </row>
    <row r="5956" spans="32:32" x14ac:dyDescent="0.25">
      <c r="AF5956" s="132"/>
    </row>
    <row r="5957" spans="32:32" x14ac:dyDescent="0.25">
      <c r="AF5957" s="132"/>
    </row>
    <row r="5958" spans="32:32" x14ac:dyDescent="0.25">
      <c r="AF5958" s="132"/>
    </row>
    <row r="5959" spans="32:32" x14ac:dyDescent="0.25">
      <c r="AF5959" s="132"/>
    </row>
    <row r="5960" spans="32:32" x14ac:dyDescent="0.25">
      <c r="AF5960" s="132"/>
    </row>
    <row r="5961" spans="32:32" x14ac:dyDescent="0.25">
      <c r="AF5961" s="132"/>
    </row>
    <row r="5962" spans="32:32" x14ac:dyDescent="0.25">
      <c r="AF5962" s="132"/>
    </row>
    <row r="5963" spans="32:32" x14ac:dyDescent="0.25">
      <c r="AF5963" s="132"/>
    </row>
    <row r="5964" spans="32:32" x14ac:dyDescent="0.25">
      <c r="AF5964" s="132"/>
    </row>
    <row r="5965" spans="32:32" x14ac:dyDescent="0.25">
      <c r="AF5965" s="132"/>
    </row>
    <row r="5966" spans="32:32" x14ac:dyDescent="0.25">
      <c r="AF5966" s="132"/>
    </row>
    <row r="5967" spans="32:32" x14ac:dyDescent="0.25">
      <c r="AF5967" s="132"/>
    </row>
    <row r="5968" spans="32:32" x14ac:dyDescent="0.25">
      <c r="AF5968" s="132"/>
    </row>
    <row r="5969" spans="32:32" x14ac:dyDescent="0.25">
      <c r="AF5969" s="132"/>
    </row>
    <row r="5970" spans="32:32" x14ac:dyDescent="0.25">
      <c r="AF5970" s="132"/>
    </row>
    <row r="5971" spans="32:32" x14ac:dyDescent="0.25">
      <c r="AF5971" s="132"/>
    </row>
    <row r="5972" spans="32:32" x14ac:dyDescent="0.25">
      <c r="AF5972" s="132"/>
    </row>
    <row r="5973" spans="32:32" x14ac:dyDescent="0.25">
      <c r="AF5973" s="132"/>
    </row>
    <row r="5974" spans="32:32" x14ac:dyDescent="0.25">
      <c r="AF5974" s="132"/>
    </row>
    <row r="5975" spans="32:32" x14ac:dyDescent="0.25">
      <c r="AF5975" s="132"/>
    </row>
    <row r="5976" spans="32:32" x14ac:dyDescent="0.25">
      <c r="AF5976" s="132"/>
    </row>
    <row r="5977" spans="32:32" x14ac:dyDescent="0.25">
      <c r="AF5977" s="132"/>
    </row>
    <row r="5978" spans="32:32" x14ac:dyDescent="0.25">
      <c r="AF5978" s="132"/>
    </row>
    <row r="5979" spans="32:32" x14ac:dyDescent="0.25">
      <c r="AF5979" s="132"/>
    </row>
    <row r="5980" spans="32:32" x14ac:dyDescent="0.25">
      <c r="AF5980" s="132"/>
    </row>
    <row r="5981" spans="32:32" x14ac:dyDescent="0.25">
      <c r="AF5981" s="132"/>
    </row>
    <row r="5982" spans="32:32" x14ac:dyDescent="0.25">
      <c r="AF5982" s="132"/>
    </row>
    <row r="5983" spans="32:32" x14ac:dyDescent="0.25">
      <c r="AF5983" s="132"/>
    </row>
    <row r="5984" spans="32:32" x14ac:dyDescent="0.25">
      <c r="AF5984" s="132"/>
    </row>
    <row r="5985" spans="32:32" x14ac:dyDescent="0.25">
      <c r="AF5985" s="132"/>
    </row>
    <row r="5986" spans="32:32" x14ac:dyDescent="0.25">
      <c r="AF5986" s="132"/>
    </row>
    <row r="5987" spans="32:32" x14ac:dyDescent="0.25">
      <c r="AF5987" s="132"/>
    </row>
    <row r="5988" spans="32:32" x14ac:dyDescent="0.25">
      <c r="AF5988" s="132"/>
    </row>
    <row r="5989" spans="32:32" x14ac:dyDescent="0.25">
      <c r="AF5989" s="132"/>
    </row>
    <row r="5990" spans="32:32" x14ac:dyDescent="0.25">
      <c r="AF5990" s="132"/>
    </row>
    <row r="5991" spans="32:32" x14ac:dyDescent="0.25">
      <c r="AF5991" s="132"/>
    </row>
    <row r="5992" spans="32:32" x14ac:dyDescent="0.25">
      <c r="AF5992" s="132"/>
    </row>
    <row r="5993" spans="32:32" x14ac:dyDescent="0.25">
      <c r="AF5993" s="132"/>
    </row>
    <row r="5994" spans="32:32" x14ac:dyDescent="0.25">
      <c r="AF5994" s="132"/>
    </row>
    <row r="5995" spans="32:32" x14ac:dyDescent="0.25">
      <c r="AF5995" s="132"/>
    </row>
    <row r="5996" spans="32:32" x14ac:dyDescent="0.25">
      <c r="AF5996" s="132"/>
    </row>
    <row r="5997" spans="32:32" x14ac:dyDescent="0.25">
      <c r="AF5997" s="132"/>
    </row>
    <row r="5998" spans="32:32" x14ac:dyDescent="0.25">
      <c r="AF5998" s="132"/>
    </row>
    <row r="5999" spans="32:32" x14ac:dyDescent="0.25">
      <c r="AF5999" s="132"/>
    </row>
    <row r="6000" spans="32:32" x14ac:dyDescent="0.25">
      <c r="AF6000" s="132"/>
    </row>
    <row r="6001" spans="32:32" x14ac:dyDescent="0.25">
      <c r="AF6001" s="132"/>
    </row>
    <row r="6002" spans="32:32" x14ac:dyDescent="0.25">
      <c r="AF6002" s="132"/>
    </row>
    <row r="6003" spans="32:32" x14ac:dyDescent="0.25">
      <c r="AF6003" s="132"/>
    </row>
    <row r="6004" spans="32:32" x14ac:dyDescent="0.25">
      <c r="AF6004" s="132"/>
    </row>
    <row r="6005" spans="32:32" x14ac:dyDescent="0.25">
      <c r="AF6005" s="132"/>
    </row>
    <row r="6006" spans="32:32" x14ac:dyDescent="0.25">
      <c r="AF6006" s="132"/>
    </row>
    <row r="6007" spans="32:32" x14ac:dyDescent="0.25">
      <c r="AF6007" s="132"/>
    </row>
    <row r="6008" spans="32:32" x14ac:dyDescent="0.25">
      <c r="AF6008" s="132"/>
    </row>
    <row r="6009" spans="32:32" x14ac:dyDescent="0.25">
      <c r="AF6009" s="132"/>
    </row>
    <row r="6010" spans="32:32" x14ac:dyDescent="0.25">
      <c r="AF6010" s="132"/>
    </row>
    <row r="6011" spans="32:32" x14ac:dyDescent="0.25">
      <c r="AF6011" s="132"/>
    </row>
    <row r="6012" spans="32:32" x14ac:dyDescent="0.25">
      <c r="AF6012" s="132"/>
    </row>
    <row r="6013" spans="32:32" x14ac:dyDescent="0.25">
      <c r="AF6013" s="132"/>
    </row>
    <row r="6014" spans="32:32" x14ac:dyDescent="0.25">
      <c r="AF6014" s="132"/>
    </row>
    <row r="6015" spans="32:32" x14ac:dyDescent="0.25">
      <c r="AF6015" s="132"/>
    </row>
    <row r="6016" spans="32:32" x14ac:dyDescent="0.25">
      <c r="AF6016" s="132"/>
    </row>
    <row r="6017" spans="32:32" x14ac:dyDescent="0.25">
      <c r="AF6017" s="132"/>
    </row>
    <row r="6018" spans="32:32" x14ac:dyDescent="0.25">
      <c r="AF6018" s="132"/>
    </row>
    <row r="6019" spans="32:32" x14ac:dyDescent="0.25">
      <c r="AF6019" s="132"/>
    </row>
    <row r="6020" spans="32:32" x14ac:dyDescent="0.25">
      <c r="AF6020" s="132"/>
    </row>
    <row r="6021" spans="32:32" x14ac:dyDescent="0.25">
      <c r="AF6021" s="132"/>
    </row>
    <row r="6022" spans="32:32" x14ac:dyDescent="0.25">
      <c r="AF6022" s="132"/>
    </row>
    <row r="6023" spans="32:32" x14ac:dyDescent="0.25">
      <c r="AF6023" s="132"/>
    </row>
    <row r="6024" spans="32:32" x14ac:dyDescent="0.25">
      <c r="AF6024" s="132"/>
    </row>
    <row r="6025" spans="32:32" x14ac:dyDescent="0.25">
      <c r="AF6025" s="132"/>
    </row>
    <row r="6026" spans="32:32" x14ac:dyDescent="0.25">
      <c r="AF6026" s="132"/>
    </row>
    <row r="6027" spans="32:32" x14ac:dyDescent="0.25">
      <c r="AF6027" s="132"/>
    </row>
    <row r="6028" spans="32:32" x14ac:dyDescent="0.25">
      <c r="AF6028" s="132"/>
    </row>
    <row r="6029" spans="32:32" x14ac:dyDescent="0.25">
      <c r="AF6029" s="132"/>
    </row>
    <row r="6030" spans="32:32" x14ac:dyDescent="0.25">
      <c r="AF6030" s="132"/>
    </row>
    <row r="6031" spans="32:32" x14ac:dyDescent="0.25">
      <c r="AF6031" s="132"/>
    </row>
    <row r="6032" spans="32:32" x14ac:dyDescent="0.25">
      <c r="AF6032" s="132"/>
    </row>
    <row r="6033" spans="32:32" x14ac:dyDescent="0.25">
      <c r="AF6033" s="132"/>
    </row>
    <row r="6034" spans="32:32" x14ac:dyDescent="0.25">
      <c r="AF6034" s="132"/>
    </row>
    <row r="6035" spans="32:32" x14ac:dyDescent="0.25">
      <c r="AF6035" s="132"/>
    </row>
    <row r="6036" spans="32:32" x14ac:dyDescent="0.25">
      <c r="AF6036" s="132"/>
    </row>
    <row r="6037" spans="32:32" x14ac:dyDescent="0.25">
      <c r="AF6037" s="132"/>
    </row>
    <row r="6038" spans="32:32" x14ac:dyDescent="0.25">
      <c r="AF6038" s="132"/>
    </row>
    <row r="6039" spans="32:32" x14ac:dyDescent="0.25">
      <c r="AF6039" s="132"/>
    </row>
    <row r="6040" spans="32:32" x14ac:dyDescent="0.25">
      <c r="AF6040" s="132"/>
    </row>
    <row r="6041" spans="32:32" x14ac:dyDescent="0.25">
      <c r="AF6041" s="132"/>
    </row>
    <row r="6042" spans="32:32" x14ac:dyDescent="0.25">
      <c r="AF6042" s="132"/>
    </row>
    <row r="6043" spans="32:32" x14ac:dyDescent="0.25">
      <c r="AF6043" s="132"/>
    </row>
    <row r="6044" spans="32:32" x14ac:dyDescent="0.25">
      <c r="AF6044" s="132"/>
    </row>
    <row r="6045" spans="32:32" x14ac:dyDescent="0.25">
      <c r="AF6045" s="132"/>
    </row>
    <row r="6046" spans="32:32" x14ac:dyDescent="0.25">
      <c r="AF6046" s="132"/>
    </row>
    <row r="6047" spans="32:32" x14ac:dyDescent="0.25">
      <c r="AF6047" s="132"/>
    </row>
    <row r="6048" spans="32:32" x14ac:dyDescent="0.25">
      <c r="AF6048" s="132"/>
    </row>
    <row r="6049" spans="32:32" x14ac:dyDescent="0.25">
      <c r="AF6049" s="132"/>
    </row>
    <row r="6050" spans="32:32" x14ac:dyDescent="0.25">
      <c r="AF6050" s="132"/>
    </row>
    <row r="6051" spans="32:32" x14ac:dyDescent="0.25">
      <c r="AF6051" s="132"/>
    </row>
    <row r="6052" spans="32:32" x14ac:dyDescent="0.25">
      <c r="AF6052" s="132"/>
    </row>
    <row r="6053" spans="32:32" x14ac:dyDescent="0.25">
      <c r="AF6053" s="132"/>
    </row>
    <row r="6054" spans="32:32" x14ac:dyDescent="0.25">
      <c r="AF6054" s="132"/>
    </row>
    <row r="6055" spans="32:32" x14ac:dyDescent="0.25">
      <c r="AF6055" s="132"/>
    </row>
    <row r="6056" spans="32:32" x14ac:dyDescent="0.25">
      <c r="AF6056" s="132"/>
    </row>
    <row r="6057" spans="32:32" x14ac:dyDescent="0.25">
      <c r="AF6057" s="132"/>
    </row>
    <row r="6058" spans="32:32" x14ac:dyDescent="0.25">
      <c r="AF6058" s="132"/>
    </row>
    <row r="6059" spans="32:32" x14ac:dyDescent="0.25">
      <c r="AF6059" s="132"/>
    </row>
    <row r="6060" spans="32:32" x14ac:dyDescent="0.25">
      <c r="AF6060" s="132"/>
    </row>
    <row r="6061" spans="32:32" x14ac:dyDescent="0.25">
      <c r="AF6061" s="132"/>
    </row>
    <row r="6062" spans="32:32" x14ac:dyDescent="0.25">
      <c r="AF6062" s="132"/>
    </row>
    <row r="6063" spans="32:32" x14ac:dyDescent="0.25">
      <c r="AF6063" s="132"/>
    </row>
    <row r="6064" spans="32:32" x14ac:dyDescent="0.25">
      <c r="AF6064" s="132"/>
    </row>
    <row r="6065" spans="32:32" x14ac:dyDescent="0.25">
      <c r="AF6065" s="132"/>
    </row>
    <row r="6066" spans="32:32" x14ac:dyDescent="0.25">
      <c r="AF6066" s="132"/>
    </row>
    <row r="6067" spans="32:32" x14ac:dyDescent="0.25">
      <c r="AF6067" s="132"/>
    </row>
    <row r="6068" spans="32:32" x14ac:dyDescent="0.25">
      <c r="AF6068" s="132"/>
    </row>
    <row r="6069" spans="32:32" x14ac:dyDescent="0.25">
      <c r="AF6069" s="132"/>
    </row>
    <row r="6070" spans="32:32" x14ac:dyDescent="0.25">
      <c r="AF6070" s="132"/>
    </row>
    <row r="6071" spans="32:32" x14ac:dyDescent="0.25">
      <c r="AF6071" s="132"/>
    </row>
    <row r="6072" spans="32:32" x14ac:dyDescent="0.25">
      <c r="AF6072" s="132"/>
    </row>
    <row r="6073" spans="32:32" x14ac:dyDescent="0.25">
      <c r="AF6073" s="132"/>
    </row>
    <row r="6074" spans="32:32" x14ac:dyDescent="0.25">
      <c r="AF6074" s="132"/>
    </row>
    <row r="6075" spans="32:32" x14ac:dyDescent="0.25">
      <c r="AF6075" s="132"/>
    </row>
    <row r="6076" spans="32:32" x14ac:dyDescent="0.25">
      <c r="AF6076" s="132"/>
    </row>
    <row r="6077" spans="32:32" x14ac:dyDescent="0.25">
      <c r="AF6077" s="132"/>
    </row>
    <row r="6078" spans="32:32" x14ac:dyDescent="0.25">
      <c r="AF6078" s="132"/>
    </row>
    <row r="6079" spans="32:32" x14ac:dyDescent="0.25">
      <c r="AF6079" s="132"/>
    </row>
    <row r="6080" spans="32:32" x14ac:dyDescent="0.25">
      <c r="AF6080" s="132"/>
    </row>
    <row r="6081" spans="32:32" x14ac:dyDescent="0.25">
      <c r="AF6081" s="132"/>
    </row>
    <row r="6082" spans="32:32" x14ac:dyDescent="0.25">
      <c r="AF6082" s="132"/>
    </row>
    <row r="6083" spans="32:32" x14ac:dyDescent="0.25">
      <c r="AF6083" s="132"/>
    </row>
    <row r="6084" spans="32:32" x14ac:dyDescent="0.25">
      <c r="AF6084" s="132"/>
    </row>
    <row r="6085" spans="32:32" x14ac:dyDescent="0.25">
      <c r="AF6085" s="132"/>
    </row>
    <row r="6086" spans="32:32" x14ac:dyDescent="0.25">
      <c r="AF6086" s="132"/>
    </row>
    <row r="6087" spans="32:32" x14ac:dyDescent="0.25">
      <c r="AF6087" s="132"/>
    </row>
    <row r="6088" spans="32:32" x14ac:dyDescent="0.25">
      <c r="AF6088" s="132"/>
    </row>
    <row r="6089" spans="32:32" x14ac:dyDescent="0.25">
      <c r="AF6089" s="132"/>
    </row>
    <row r="6090" spans="32:32" x14ac:dyDescent="0.25">
      <c r="AF6090" s="132"/>
    </row>
    <row r="6091" spans="32:32" x14ac:dyDescent="0.25">
      <c r="AF6091" s="132"/>
    </row>
    <row r="6092" spans="32:32" x14ac:dyDescent="0.25">
      <c r="AF6092" s="132"/>
    </row>
    <row r="6093" spans="32:32" x14ac:dyDescent="0.25">
      <c r="AF6093" s="132"/>
    </row>
    <row r="6094" spans="32:32" x14ac:dyDescent="0.25">
      <c r="AF6094" s="132"/>
    </row>
    <row r="6095" spans="32:32" x14ac:dyDescent="0.25">
      <c r="AF6095" s="132"/>
    </row>
    <row r="6096" spans="32:32" x14ac:dyDescent="0.25">
      <c r="AF6096" s="132"/>
    </row>
    <row r="6097" spans="32:32" x14ac:dyDescent="0.25">
      <c r="AF6097" s="132"/>
    </row>
    <row r="6098" spans="32:32" x14ac:dyDescent="0.25">
      <c r="AF6098" s="132"/>
    </row>
    <row r="6099" spans="32:32" x14ac:dyDescent="0.25">
      <c r="AF6099" s="132"/>
    </row>
    <row r="6100" spans="32:32" x14ac:dyDescent="0.25">
      <c r="AF6100" s="132"/>
    </row>
    <row r="6101" spans="32:32" x14ac:dyDescent="0.25">
      <c r="AF6101" s="132"/>
    </row>
    <row r="6102" spans="32:32" x14ac:dyDescent="0.25">
      <c r="AF6102" s="132"/>
    </row>
    <row r="6103" spans="32:32" x14ac:dyDescent="0.25">
      <c r="AF6103" s="132"/>
    </row>
    <row r="6104" spans="32:32" x14ac:dyDescent="0.25">
      <c r="AF6104" s="132"/>
    </row>
    <row r="6105" spans="32:32" x14ac:dyDescent="0.25">
      <c r="AF6105" s="132"/>
    </row>
    <row r="6106" spans="32:32" x14ac:dyDescent="0.25">
      <c r="AF6106" s="132"/>
    </row>
    <row r="6107" spans="32:32" x14ac:dyDescent="0.25">
      <c r="AF6107" s="132"/>
    </row>
    <row r="6108" spans="32:32" x14ac:dyDescent="0.25">
      <c r="AF6108" s="132"/>
    </row>
    <row r="6109" spans="32:32" x14ac:dyDescent="0.25">
      <c r="AF6109" s="132"/>
    </row>
    <row r="6110" spans="32:32" x14ac:dyDescent="0.25">
      <c r="AF6110" s="132"/>
    </row>
    <row r="6111" spans="32:32" x14ac:dyDescent="0.25">
      <c r="AF6111" s="132"/>
    </row>
    <row r="6112" spans="32:32" x14ac:dyDescent="0.25">
      <c r="AF6112" s="132"/>
    </row>
    <row r="6113" spans="32:32" x14ac:dyDescent="0.25">
      <c r="AF6113" s="132"/>
    </row>
    <row r="6114" spans="32:32" x14ac:dyDescent="0.25">
      <c r="AF6114" s="132"/>
    </row>
    <row r="6115" spans="32:32" x14ac:dyDescent="0.25">
      <c r="AF6115" s="132"/>
    </row>
    <row r="6116" spans="32:32" x14ac:dyDescent="0.25">
      <c r="AF6116" s="132"/>
    </row>
    <row r="6117" spans="32:32" x14ac:dyDescent="0.25">
      <c r="AF6117" s="132"/>
    </row>
    <row r="6118" spans="32:32" x14ac:dyDescent="0.25">
      <c r="AF6118" s="132"/>
    </row>
    <row r="6119" spans="32:32" x14ac:dyDescent="0.25">
      <c r="AF6119" s="132"/>
    </row>
    <row r="6120" spans="32:32" x14ac:dyDescent="0.25">
      <c r="AF6120" s="132"/>
    </row>
    <row r="6121" spans="32:32" x14ac:dyDescent="0.25">
      <c r="AF6121" s="132"/>
    </row>
    <row r="6122" spans="32:32" x14ac:dyDescent="0.25">
      <c r="AF6122" s="132"/>
    </row>
    <row r="6123" spans="32:32" x14ac:dyDescent="0.25">
      <c r="AF6123" s="132"/>
    </row>
    <row r="6124" spans="32:32" x14ac:dyDescent="0.25">
      <c r="AF6124" s="132"/>
    </row>
    <row r="6125" spans="32:32" x14ac:dyDescent="0.25">
      <c r="AF6125" s="132"/>
    </row>
    <row r="6126" spans="32:32" x14ac:dyDescent="0.25">
      <c r="AF6126" s="132"/>
    </row>
    <row r="6127" spans="32:32" x14ac:dyDescent="0.25">
      <c r="AF6127" s="132"/>
    </row>
    <row r="6128" spans="32:32" x14ac:dyDescent="0.25">
      <c r="AF6128" s="132"/>
    </row>
    <row r="6129" spans="32:32" x14ac:dyDescent="0.25">
      <c r="AF6129" s="132"/>
    </row>
    <row r="6130" spans="32:32" x14ac:dyDescent="0.25">
      <c r="AF6130" s="132"/>
    </row>
    <row r="6131" spans="32:32" x14ac:dyDescent="0.25">
      <c r="AF6131" s="132"/>
    </row>
    <row r="6132" spans="32:32" x14ac:dyDescent="0.25">
      <c r="AF6132" s="132"/>
    </row>
    <row r="6133" spans="32:32" x14ac:dyDescent="0.25">
      <c r="AF6133" s="132"/>
    </row>
    <row r="6134" spans="32:32" x14ac:dyDescent="0.25">
      <c r="AF6134" s="132"/>
    </row>
    <row r="6135" spans="32:32" x14ac:dyDescent="0.25">
      <c r="AF6135" s="132"/>
    </row>
    <row r="6136" spans="32:32" x14ac:dyDescent="0.25">
      <c r="AF6136" s="132"/>
    </row>
    <row r="6137" spans="32:32" x14ac:dyDescent="0.25">
      <c r="AF6137" s="132"/>
    </row>
    <row r="6138" spans="32:32" x14ac:dyDescent="0.25">
      <c r="AF6138" s="132"/>
    </row>
    <row r="6139" spans="32:32" x14ac:dyDescent="0.25">
      <c r="AF6139" s="132"/>
    </row>
    <row r="6140" spans="32:32" x14ac:dyDescent="0.25">
      <c r="AF6140" s="132"/>
    </row>
    <row r="6141" spans="32:32" x14ac:dyDescent="0.25">
      <c r="AF6141" s="132"/>
    </row>
    <row r="6142" spans="32:32" x14ac:dyDescent="0.25">
      <c r="AF6142" s="132"/>
    </row>
    <row r="6143" spans="32:32" x14ac:dyDescent="0.25">
      <c r="AF6143" s="132"/>
    </row>
    <row r="6144" spans="32:32" x14ac:dyDescent="0.25">
      <c r="AF6144" s="132"/>
    </row>
    <row r="6145" spans="32:32" x14ac:dyDescent="0.25">
      <c r="AF6145" s="132"/>
    </row>
    <row r="6146" spans="32:32" x14ac:dyDescent="0.25">
      <c r="AF6146" s="132"/>
    </row>
    <row r="6147" spans="32:32" x14ac:dyDescent="0.25">
      <c r="AF6147" s="132"/>
    </row>
    <row r="6148" spans="32:32" x14ac:dyDescent="0.25">
      <c r="AF6148" s="132"/>
    </row>
    <row r="6149" spans="32:32" x14ac:dyDescent="0.25">
      <c r="AF6149" s="132"/>
    </row>
    <row r="6150" spans="32:32" x14ac:dyDescent="0.25">
      <c r="AF6150" s="132"/>
    </row>
    <row r="6151" spans="32:32" x14ac:dyDescent="0.25">
      <c r="AF6151" s="132"/>
    </row>
    <row r="6152" spans="32:32" x14ac:dyDescent="0.25">
      <c r="AF6152" s="132"/>
    </row>
    <row r="6153" spans="32:32" x14ac:dyDescent="0.25">
      <c r="AF6153" s="132"/>
    </row>
  </sheetData>
  <mergeCells count="2">
    <mergeCell ref="R5:AC5"/>
    <mergeCell ref="AM5:BF5"/>
  </mergeCells>
  <phoneticPr fontId="19" type="noConversion"/>
  <dataValidations count="10">
    <dataValidation type="decimal" allowBlank="1" showInputMessage="1" showErrorMessage="1" sqref="AG50:AG4863 AG11:AG47 L11:L4863" xr:uid="{00000000-0002-0000-0700-000001000000}">
      <formula1>0</formula1>
      <formula2>300000</formula2>
    </dataValidation>
    <dataValidation type="decimal" allowBlank="1" showInputMessage="1" showErrorMessage="1" errorTitle="Netinkama reikšmė" error="Galima reikšmė nuo 0,25 iki 30" promptTitle="Darbo vietos" prompt="Galima reikšmė nuo 0,1 iki 30" sqref="AO55:AO4863 AY55:AY4863" xr:uid="{00000000-0002-0000-0700-000004000000}">
      <formula1>0.1</formula1>
      <formula2>30</formula2>
    </dataValidation>
    <dataValidation type="date" allowBlank="1" showInputMessage="1" showErrorMessage="1" sqref="AF16:AF17 AH11:AJ4863" xr:uid="{00000000-0002-0000-0700-000005000000}">
      <formula1>45292</formula1>
      <formula2>47848</formula2>
    </dataValidation>
    <dataValidation type="date" allowBlank="1" showInputMessage="1" showErrorMessage="1" sqref="AF11:AF15 AF18:AF6153" xr:uid="{00000000-0002-0000-0700-000009000000}">
      <formula1>45292</formula1>
      <formula2>47482</formula2>
    </dataValidation>
    <dataValidation type="decimal" allowBlank="1" showInputMessage="1" showErrorMessage="1" sqref="AE11:AE4863" xr:uid="{00000000-0002-0000-0700-000000000000}">
      <formula1>0</formula1>
      <formula2>100</formula2>
    </dataValidation>
    <dataValidation type="date" allowBlank="1" showInputMessage="1" showErrorMessage="1" sqref="F11:F4863"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Y11:AY54 AO11:AO54" xr:uid="{00000000-0002-0000-0700-000003000000}">
      <formula1>0.25</formula1>
      <formula2>30</formula2>
    </dataValidation>
    <dataValidation type="decimal" allowBlank="1" showInputMessage="1" showErrorMessage="1" errorTitle="Netinkama reikšmė" error="Galima reikšmė nuo 0,25 iki 30" prompt="Galima reikšmė nuo 1 iki 1000" sqref="AW11:AX4863 AM11:AN4863" xr:uid="{00000000-0002-0000-0700-000006000000}">
      <formula1>1</formula1>
      <formula2>1000</formula2>
    </dataValidation>
    <dataValidation allowBlank="1" showInputMessage="1" showErrorMessage="1" errorTitle="Netinkama reikšmė" error="Galima reikšmė nuo 0,25 iki 30" prompt="Jei siekiama rodiklio žymima 1, jei ne 0" sqref="AZ11:BD4863 AP11:AT4863" xr:uid="{00000000-0002-0000-0700-000007000000}"/>
    <dataValidation type="decimal" allowBlank="1" showInputMessage="1" showErrorMessage="1" errorTitle="Netinkama reikšmė" error="Galima reikšmė nuo 0,25 iki 30" prompt="Galima reikšmė nuo 1 iki 100 000" sqref="BE11:BF4863 AU11:AV4863" xr:uid="{00000000-0002-0000-0700-000008000000}">
      <formula1>1</formula1>
      <formula2>100000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opLeftCell="B1" workbookViewId="0">
      <selection activeCell="J9" sqref="J9"/>
    </sheetView>
  </sheetViews>
  <sheetFormatPr defaultRowHeight="14.5" x14ac:dyDescent="0.35"/>
  <cols>
    <col min="2" max="3" width="19.26953125" customWidth="1"/>
    <col min="4" max="4" width="38.7265625" customWidth="1"/>
    <col min="5" max="5" width="23.26953125" customWidth="1"/>
    <col min="6" max="6" width="15.1796875" customWidth="1"/>
    <col min="7" max="7" width="15.7265625" customWidth="1"/>
    <col min="8" max="10" width="14" customWidth="1"/>
  </cols>
  <sheetData>
    <row r="1" spans="2:10" ht="20" x14ac:dyDescent="0.35">
      <c r="B1" s="92" t="s">
        <v>334</v>
      </c>
      <c r="C1" s="147"/>
      <c r="D1" s="190"/>
      <c r="E1" s="190"/>
      <c r="F1" s="190"/>
      <c r="G1" s="115"/>
      <c r="H1" s="190"/>
      <c r="I1" s="190"/>
      <c r="J1" s="190"/>
    </row>
    <row r="2" spans="2:10" x14ac:dyDescent="0.35">
      <c r="B2" s="190"/>
      <c r="C2" s="190"/>
      <c r="D2" s="190"/>
      <c r="E2" s="190"/>
      <c r="F2" s="190"/>
      <c r="G2" s="115"/>
      <c r="H2" s="190"/>
      <c r="I2" s="190"/>
      <c r="J2" s="190"/>
    </row>
    <row r="3" spans="2:10" x14ac:dyDescent="0.35">
      <c r="B3" s="328" t="s">
        <v>611</v>
      </c>
      <c r="C3" s="326" t="s">
        <v>33</v>
      </c>
      <c r="D3" s="190"/>
      <c r="E3" s="190"/>
      <c r="F3" s="190"/>
      <c r="G3" s="115"/>
      <c r="H3" s="190"/>
      <c r="I3" s="190"/>
      <c r="J3" s="190"/>
    </row>
    <row r="4" spans="2:10" x14ac:dyDescent="0.35">
      <c r="B4" s="328" t="s">
        <v>613</v>
      </c>
      <c r="C4" s="326" t="s">
        <v>33</v>
      </c>
      <c r="D4" s="115"/>
      <c r="E4" s="115"/>
      <c r="F4" s="115"/>
      <c r="G4" s="115"/>
      <c r="H4" s="190"/>
      <c r="I4" s="190"/>
      <c r="J4" s="190"/>
    </row>
    <row r="5" spans="2:10" ht="34.5" x14ac:dyDescent="0.35">
      <c r="B5" s="130"/>
      <c r="C5" s="130"/>
      <c r="D5" s="192"/>
      <c r="E5" s="115"/>
      <c r="F5" s="115"/>
      <c r="G5" s="115"/>
      <c r="H5" s="106" t="s">
        <v>335</v>
      </c>
      <c r="I5" s="106" t="s">
        <v>335</v>
      </c>
      <c r="J5" s="106" t="s">
        <v>335</v>
      </c>
    </row>
    <row r="6" spans="2:10" ht="46" x14ac:dyDescent="0.35">
      <c r="B6" s="106" t="s">
        <v>3</v>
      </c>
      <c r="C6" s="106" t="s">
        <v>343</v>
      </c>
      <c r="D6" s="106" t="s">
        <v>443</v>
      </c>
      <c r="E6" s="106" t="s">
        <v>446</v>
      </c>
      <c r="F6" s="106" t="s">
        <v>157</v>
      </c>
      <c r="G6" s="193" t="s">
        <v>336</v>
      </c>
      <c r="H6" s="106" t="s">
        <v>337</v>
      </c>
      <c r="I6" s="106" t="s">
        <v>338</v>
      </c>
      <c r="J6" s="106" t="s">
        <v>339</v>
      </c>
    </row>
    <row r="7" spans="2:10" ht="34.5" x14ac:dyDescent="0.35">
      <c r="B7" s="106"/>
      <c r="C7" s="106"/>
      <c r="D7" s="106"/>
      <c r="E7" s="106"/>
      <c r="F7" s="106"/>
      <c r="G7" s="193"/>
      <c r="H7" s="106" t="s">
        <v>340</v>
      </c>
      <c r="I7" s="106" t="s">
        <v>340</v>
      </c>
      <c r="J7" s="106" t="s">
        <v>340</v>
      </c>
    </row>
    <row r="8" spans="2:10" ht="34.5" x14ac:dyDescent="0.35">
      <c r="B8" s="124" t="s">
        <v>101</v>
      </c>
      <c r="C8" s="124" t="s">
        <v>101</v>
      </c>
      <c r="D8" s="124" t="s">
        <v>101</v>
      </c>
      <c r="E8" s="124" t="s">
        <v>101</v>
      </c>
      <c r="F8" s="124" t="s">
        <v>101</v>
      </c>
      <c r="G8" s="124" t="s">
        <v>101</v>
      </c>
      <c r="H8" s="124" t="s">
        <v>341</v>
      </c>
      <c r="I8" s="124" t="s">
        <v>341</v>
      </c>
      <c r="J8" s="124" t="s">
        <v>138</v>
      </c>
    </row>
    <row r="9" spans="2:10" x14ac:dyDescent="0.35">
      <c r="B9" s="123" t="s">
        <v>90</v>
      </c>
      <c r="C9" s="123"/>
      <c r="D9" s="123"/>
      <c r="E9" s="123"/>
      <c r="F9" s="123"/>
      <c r="G9" s="194">
        <f>SUM(G10:G29)</f>
        <v>1261104</v>
      </c>
      <c r="H9" s="195">
        <f>SUM(H10:H29)</f>
        <v>8</v>
      </c>
      <c r="I9" s="194">
        <f>SUM(I10:I29)</f>
        <v>2156284.13</v>
      </c>
      <c r="J9" s="196">
        <f>IF(I9&gt;0,I9/$G9*100,0)</f>
        <v>170.98384669305625</v>
      </c>
    </row>
    <row r="10" spans="2:10" ht="46" x14ac:dyDescent="0.35">
      <c r="B10" s="10" t="s">
        <v>12</v>
      </c>
      <c r="C10" s="241" t="str">
        <f>'VPS1'!C10</f>
        <v>MAZE</v>
      </c>
      <c r="D10" s="213" t="str">
        <f>'VPS1'!D10</f>
        <v xml:space="preserve">Tvarios ir patrauklios viešosios infrastruktūros kūrimas skatinant kultūros plėtrą, švietimo ir socialinės įtraukties iniciatyvas, gyventojų sveikatingumą ir fizinį aktyvumą vietos lygmeniu </v>
      </c>
      <c r="E10" s="54" t="str">
        <f>'VPS1'!J10</f>
        <v>MAŽE-LEADER-20VVG-08-01</v>
      </c>
      <c r="F10" s="54" t="str">
        <f>'VPS1'!L10</f>
        <v>EŽŪFKP</v>
      </c>
      <c r="G10" s="198">
        <f>'VPS1'!G10</f>
        <v>400000</v>
      </c>
      <c r="H10" s="199">
        <f>VLOOKUP($B10,'D2'!B9:J28,7,FALSE)</f>
        <v>2</v>
      </c>
      <c r="I10" s="198">
        <f>VLOOKUP($B10,'D2'!B9:J28,8,FALSE)</f>
        <v>500000</v>
      </c>
      <c r="J10" s="200">
        <f>IF(G10&gt;0,I10/$G10*100,0)</f>
        <v>125</v>
      </c>
    </row>
    <row r="11" spans="2:10" ht="34.5" x14ac:dyDescent="0.35">
      <c r="B11" s="10" t="s">
        <v>16</v>
      </c>
      <c r="C11" s="241" t="str">
        <f>'VPS1'!C11</f>
        <v>MAZE</v>
      </c>
      <c r="D11" s="213" t="str">
        <f>'VPS1'!D11</f>
        <v>Skatinti darnią plėtrą ekonomikoje ir aplinkosaugoje, puoselėti gamtos, kultūros paveldą bei įtraukų turizmą</v>
      </c>
      <c r="E11" s="54" t="str">
        <f>'VPS1'!J11</f>
        <v>MAŽE-LEADER-20VVG-06-02</v>
      </c>
      <c r="F11" s="54" t="str">
        <f>'VPS1'!L11</f>
        <v>EŽŪFKP</v>
      </c>
      <c r="G11" s="198">
        <f>'VPS1'!G11</f>
        <v>80000</v>
      </c>
      <c r="H11" s="199">
        <f>VLOOKUP($B11,'D2'!B10:J29,7,FALSE)</f>
        <v>0</v>
      </c>
      <c r="I11" s="198">
        <f>VLOOKUP($B11,'D2'!B10:J29,8,FALSE)</f>
        <v>0</v>
      </c>
      <c r="J11" s="200">
        <f t="shared" ref="J11:J29" si="0">IF(G11&gt;0,I11/$G11*100,0)</f>
        <v>0</v>
      </c>
    </row>
    <row r="12" spans="2:10" ht="23" x14ac:dyDescent="0.35">
      <c r="B12" s="10" t="s">
        <v>19</v>
      </c>
      <c r="C12" s="241" t="str">
        <f>'VPS1'!C12</f>
        <v>MAZE</v>
      </c>
      <c r="D12" s="213" t="str">
        <f>'VPS1'!D12</f>
        <v>Palaikyti Mažeikių rajono bendruomenių aktyvumą, sumanumą, iniciatyvumą ir socialinį atsakingumą</v>
      </c>
      <c r="E12" s="54" t="str">
        <f>'VPS1'!J12</f>
        <v>MAŽE-LEADER-20VVG-09-03</v>
      </c>
      <c r="F12" s="54" t="str">
        <f>'VPS1'!L12</f>
        <v>EŽŪFKP</v>
      </c>
      <c r="G12" s="198">
        <f>'VPS1'!G12</f>
        <v>81104</v>
      </c>
      <c r="H12" s="199">
        <f>VLOOKUP($B12,'D2'!B11:J30,7,FALSE)</f>
        <v>3</v>
      </c>
      <c r="I12" s="198">
        <f>VLOOKUP($B12,'D2'!B11:J30,8,FALSE)</f>
        <v>122037.34</v>
      </c>
      <c r="J12" s="200">
        <f t="shared" si="0"/>
        <v>150.47018642730322</v>
      </c>
    </row>
    <row r="13" spans="2:10" x14ac:dyDescent="0.35">
      <c r="B13" s="10" t="s">
        <v>22</v>
      </c>
      <c r="C13" s="241" t="str">
        <f>'VPS1'!C13</f>
        <v>MAZE</v>
      </c>
      <c r="D13" s="213" t="str">
        <f>'VPS1'!D13</f>
        <v>Aplinkai palankaus smulkaus verslo kūrimas ir plėtra</v>
      </c>
      <c r="E13" s="54" t="str">
        <f>'VPS1'!J13</f>
        <v>MAŽE-LEADER-20VVG-03-04</v>
      </c>
      <c r="F13" s="54" t="str">
        <f>'VPS1'!L13</f>
        <v>EŽŪFKP</v>
      </c>
      <c r="G13" s="198">
        <f>'VPS1'!G13</f>
        <v>700000</v>
      </c>
      <c r="H13" s="199">
        <f>VLOOKUP($B13,'D2'!B12:J31,7,FALSE)</f>
        <v>3</v>
      </c>
      <c r="I13" s="198">
        <f>VLOOKUP($B13,'D2'!B12:J31,8,FALSE)</f>
        <v>1534246.7899999998</v>
      </c>
      <c r="J13" s="200">
        <f t="shared" si="0"/>
        <v>219.17811285714285</v>
      </c>
    </row>
    <row r="14" spans="2:10" x14ac:dyDescent="0.35">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35">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35">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35">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35">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35">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5">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5">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5">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5">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5">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5">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5">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5">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5">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4">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A5" zoomScale="85" zoomScaleNormal="85" workbookViewId="0">
      <selection activeCell="P12" sqref="P12"/>
    </sheetView>
  </sheetViews>
  <sheetFormatPr defaultRowHeight="14.5" x14ac:dyDescent="0.35"/>
  <cols>
    <col min="1" max="1" width="16.7265625" customWidth="1"/>
    <col min="2" max="2" width="12.7265625" customWidth="1"/>
    <col min="3" max="3" width="23.81640625" customWidth="1"/>
    <col min="4" max="4" width="22.54296875" customWidth="1"/>
    <col min="5" max="5" width="13.26953125" customWidth="1"/>
    <col min="6" max="6" width="16.1796875" customWidth="1"/>
    <col min="7" max="13" width="10.1796875" customWidth="1"/>
    <col min="14" max="14" width="12.453125" customWidth="1"/>
    <col min="15" max="20" width="12.1796875" customWidth="1"/>
    <col min="21" max="21" width="11.453125" bestFit="1" customWidth="1"/>
    <col min="22" max="26" width="10.7265625" customWidth="1"/>
    <col min="27" max="27" width="11.453125" bestFit="1" customWidth="1"/>
    <col min="28" max="34" width="10" customWidth="1"/>
    <col min="35" max="35" width="12.453125" customWidth="1"/>
    <col min="36" max="41" width="12.1796875" customWidth="1"/>
    <col min="42" max="42" width="11.453125" bestFit="1" customWidth="1"/>
    <col min="43" max="47" width="10.26953125" customWidth="1"/>
    <col min="48" max="48" width="11.453125" bestFit="1" customWidth="1"/>
    <col min="56" max="56" width="9.81640625" customWidth="1"/>
    <col min="58" max="58" width="12.26953125" customWidth="1"/>
    <col min="63" max="63" width="12.7265625" bestFit="1" customWidth="1"/>
  </cols>
  <sheetData>
    <row r="1" spans="1:90" ht="20" x14ac:dyDescent="0.35">
      <c r="A1" s="47"/>
      <c r="B1" s="316" t="s">
        <v>577</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 x14ac:dyDescent="0.35">
      <c r="A2" s="47"/>
      <c r="B2" s="316"/>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5">
      <c r="A3" s="328" t="s">
        <v>611</v>
      </c>
      <c r="B3" s="326"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5">
      <c r="A4" s="328" t="s">
        <v>613</v>
      </c>
      <c r="B4" s="326"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9" x14ac:dyDescent="0.35">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57.5" x14ac:dyDescent="0.35">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5">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6" x14ac:dyDescent="0.35">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5">
      <c r="A9" s="123" t="s">
        <v>342</v>
      </c>
      <c r="B9" s="123"/>
      <c r="C9" s="123"/>
      <c r="D9" s="123"/>
      <c r="E9" s="123"/>
      <c r="F9" s="194">
        <f>SUM(F10:F29)</f>
        <v>1261104</v>
      </c>
      <c r="G9" s="219">
        <f>SUM(G10:G29)</f>
        <v>17</v>
      </c>
      <c r="H9" s="219">
        <f t="shared" ref="H9:T9" si="0">SUM(H10:H29)</f>
        <v>5</v>
      </c>
      <c r="I9" s="219">
        <f t="shared" si="0"/>
        <v>9</v>
      </c>
      <c r="J9" s="219">
        <f t="shared" si="0"/>
        <v>3</v>
      </c>
      <c r="K9" s="219">
        <f t="shared" si="0"/>
        <v>0</v>
      </c>
      <c r="L9" s="219">
        <f t="shared" si="0"/>
        <v>0</v>
      </c>
      <c r="M9" s="219">
        <f t="shared" si="0"/>
        <v>0</v>
      </c>
      <c r="N9" s="243">
        <f t="shared" si="0"/>
        <v>884964.69000000018</v>
      </c>
      <c r="O9" s="243">
        <f t="shared" si="0"/>
        <v>147370.81</v>
      </c>
      <c r="P9" s="243">
        <f t="shared" si="0"/>
        <v>539320.94999999995</v>
      </c>
      <c r="Q9" s="243">
        <f t="shared" si="0"/>
        <v>198272.93</v>
      </c>
      <c r="R9" s="243">
        <f t="shared" si="0"/>
        <v>0</v>
      </c>
      <c r="S9" s="243">
        <f t="shared" si="0"/>
        <v>0</v>
      </c>
      <c r="T9" s="243">
        <f t="shared" si="0"/>
        <v>0</v>
      </c>
      <c r="U9" s="244">
        <f>IF($F9&gt;0,N9/$F9*100,0)</f>
        <v>70.17380723556505</v>
      </c>
      <c r="V9" s="244">
        <f t="shared" ref="V9" si="1">IF($F9&gt;0,O9/$F9*100,0)</f>
        <v>11.685856995140766</v>
      </c>
      <c r="W9" s="244">
        <f t="shared" ref="W9:W29" si="2">IF($F9&gt;0,P9/$F9*100,0)</f>
        <v>42.765779031705549</v>
      </c>
      <c r="X9" s="244">
        <f t="shared" ref="X9:X29" si="3">IF($F9&gt;0,Q9/$F9*100,0)</f>
        <v>15.722171208718711</v>
      </c>
      <c r="Y9" s="244">
        <f t="shared" ref="Y9:Y29" si="4">IF($F9&gt;0,R9/$F9*100,0)</f>
        <v>0</v>
      </c>
      <c r="Z9" s="244">
        <f t="shared" ref="Z9:Z29" si="5">IF($F9&gt;0,S9/$F9*100,0)</f>
        <v>0</v>
      </c>
      <c r="AA9" s="244">
        <f t="shared" ref="AA9:AA29" si="6">IF($F9&gt;0,T9/$F9*100,0)</f>
        <v>0</v>
      </c>
      <c r="AB9" s="219">
        <f>SUM(AB10:AB29)</f>
        <v>13</v>
      </c>
      <c r="AC9" s="219">
        <f t="shared" ref="AC9:AH9" si="7">SUM(AC10:AC29)</f>
        <v>3</v>
      </c>
      <c r="AD9" s="219">
        <f t="shared" si="7"/>
        <v>10</v>
      </c>
      <c r="AE9" s="219">
        <f t="shared" si="7"/>
        <v>0</v>
      </c>
      <c r="AF9" s="219">
        <f t="shared" si="7"/>
        <v>0</v>
      </c>
      <c r="AG9" s="219">
        <f t="shared" si="7"/>
        <v>0</v>
      </c>
      <c r="AH9" s="219">
        <f t="shared" si="7"/>
        <v>0</v>
      </c>
      <c r="AI9" s="243">
        <f t="shared" ref="AI9" si="8">SUM(AI10:AI29)</f>
        <v>574488</v>
      </c>
      <c r="AJ9" s="243">
        <f t="shared" ref="AJ9" si="9">SUM(AJ10:AJ29)</f>
        <v>0</v>
      </c>
      <c r="AK9" s="243">
        <f t="shared" ref="AK9" si="10">SUM(AK10:AK29)</f>
        <v>574488</v>
      </c>
      <c r="AL9" s="243">
        <f t="shared" ref="AL9" si="11">SUM(AL10:AL29)</f>
        <v>0</v>
      </c>
      <c r="AM9" s="243">
        <f t="shared" ref="AM9" si="12">SUM(AM10:AM29)</f>
        <v>0</v>
      </c>
      <c r="AN9" s="243">
        <f t="shared" ref="AN9" si="13">SUM(AN10:AN29)</f>
        <v>0</v>
      </c>
      <c r="AO9" s="243">
        <f t="shared" ref="AO9" si="14">SUM(AO10:AO29)</f>
        <v>0</v>
      </c>
      <c r="AP9" s="244">
        <f>IF($F9&gt;0,AI9/$F9*100,0)</f>
        <v>45.554371407909258</v>
      </c>
      <c r="AQ9" s="244">
        <f t="shared" ref="AQ9:AV9" si="15">IF($F9&gt;0,AJ9/$F9*100,0)</f>
        <v>0</v>
      </c>
      <c r="AR9" s="244">
        <f t="shared" si="15"/>
        <v>45.554371407909258</v>
      </c>
      <c r="AS9" s="244">
        <f t="shared" si="15"/>
        <v>0</v>
      </c>
      <c r="AT9" s="244">
        <f t="shared" si="15"/>
        <v>0</v>
      </c>
      <c r="AU9" s="244">
        <f t="shared" si="15"/>
        <v>0</v>
      </c>
      <c r="AV9" s="244">
        <f t="shared" si="15"/>
        <v>0</v>
      </c>
      <c r="AW9" s="219">
        <f>SUM(AW10:AW29)</f>
        <v>12</v>
      </c>
      <c r="AX9" s="219">
        <f t="shared" ref="AX9:BD9" si="16">SUM(AX10:AX29)</f>
        <v>1</v>
      </c>
      <c r="AY9" s="219">
        <f t="shared" si="16"/>
        <v>10</v>
      </c>
      <c r="AZ9" s="219">
        <f t="shared" si="16"/>
        <v>1</v>
      </c>
      <c r="BA9" s="219">
        <f t="shared" si="16"/>
        <v>0</v>
      </c>
      <c r="BB9" s="219">
        <f t="shared" si="16"/>
        <v>0</v>
      </c>
      <c r="BC9" s="219">
        <f t="shared" si="16"/>
        <v>0</v>
      </c>
      <c r="BD9" s="243">
        <f t="shared" si="16"/>
        <v>574488</v>
      </c>
      <c r="BE9" s="243">
        <f t="shared" ref="BE9" si="17">SUM(BE10:BE29)</f>
        <v>0</v>
      </c>
      <c r="BF9" s="243">
        <f t="shared" ref="BF9" si="18">SUM(BF10:BF29)</f>
        <v>486121</v>
      </c>
      <c r="BG9" s="243">
        <f t="shared" ref="BG9" si="19">SUM(BG10:BG29)</f>
        <v>88367</v>
      </c>
      <c r="BH9" s="243">
        <f t="shared" ref="BH9" si="20">SUM(BH10:BH29)</f>
        <v>0</v>
      </c>
      <c r="BI9" s="243">
        <f t="shared" ref="BI9" si="21">SUM(BI10:BI29)</f>
        <v>0</v>
      </c>
      <c r="BJ9" s="243">
        <f t="shared" ref="BJ9" si="22">SUM(BJ10:BJ29)</f>
        <v>0</v>
      </c>
      <c r="BK9" s="220">
        <f>IF($F9&gt;0,BD9/$F9*100,0)</f>
        <v>45.554371407909258</v>
      </c>
      <c r="BL9" s="220">
        <f>IF($F9&gt;0,BE9/$F9*100,0)</f>
        <v>0</v>
      </c>
      <c r="BM9" s="220">
        <f t="shared" ref="BM9:BQ9" si="23">IF($F9&gt;0,BF9/$F9*100,0)</f>
        <v>38.547257006559335</v>
      </c>
      <c r="BN9" s="220">
        <f t="shared" si="23"/>
        <v>7.0071144013499289</v>
      </c>
      <c r="BO9" s="220">
        <f t="shared" si="23"/>
        <v>0</v>
      </c>
      <c r="BP9" s="220">
        <f t="shared" si="23"/>
        <v>0</v>
      </c>
      <c r="BQ9" s="220">
        <f t="shared" si="23"/>
        <v>0</v>
      </c>
      <c r="BR9" s="219">
        <f>SUM(BR10:BR29)</f>
        <v>3</v>
      </c>
      <c r="BS9" s="219">
        <f t="shared" ref="BS9:BY9" si="24">SUM(BS10:BS29)</f>
        <v>0</v>
      </c>
      <c r="BT9" s="219">
        <f t="shared" si="24"/>
        <v>2</v>
      </c>
      <c r="BU9" s="219">
        <f t="shared" si="24"/>
        <v>1</v>
      </c>
      <c r="BV9" s="219">
        <f t="shared" si="24"/>
        <v>0</v>
      </c>
      <c r="BW9" s="219">
        <f t="shared" si="24"/>
        <v>0</v>
      </c>
      <c r="BX9" s="219">
        <f t="shared" si="24"/>
        <v>0</v>
      </c>
      <c r="BY9" s="243">
        <f t="shared" si="24"/>
        <v>51305</v>
      </c>
      <c r="BZ9" s="243">
        <f t="shared" ref="BZ9" si="25">SUM(BZ10:BZ29)</f>
        <v>0</v>
      </c>
      <c r="CA9" s="243">
        <f t="shared" ref="CA9" si="26">SUM(CA10:CA29)</f>
        <v>31030</v>
      </c>
      <c r="CB9" s="243">
        <f t="shared" ref="CB9" si="27">SUM(CB10:CB29)</f>
        <v>20275</v>
      </c>
      <c r="CC9" s="243">
        <f t="shared" ref="CC9" si="28">SUM(CC10:CC29)</f>
        <v>0</v>
      </c>
      <c r="CD9" s="243">
        <f t="shared" ref="CD9" si="29">SUM(CD10:CD29)</f>
        <v>0</v>
      </c>
      <c r="CE9" s="243">
        <f t="shared" ref="CE9" si="30">SUM(CE10:CE29)</f>
        <v>0</v>
      </c>
      <c r="CF9" s="220">
        <f>IF($F9&gt;0,BY9/$F9*100,0)</f>
        <v>4.0682608254354911</v>
      </c>
      <c r="CG9" s="220">
        <f t="shared" ref="CG9:CL10" si="31">IF($F9&gt;0,BZ9/$F9*100,0)</f>
        <v>0</v>
      </c>
      <c r="CH9" s="220">
        <f t="shared" si="31"/>
        <v>2.4605425087859527</v>
      </c>
      <c r="CI9" s="220">
        <f t="shared" si="31"/>
        <v>1.6077183166495388</v>
      </c>
      <c r="CJ9" s="220">
        <f t="shared" si="31"/>
        <v>0</v>
      </c>
      <c r="CK9" s="220">
        <f t="shared" si="31"/>
        <v>0</v>
      </c>
      <c r="CL9" s="220">
        <f t="shared" si="31"/>
        <v>0</v>
      </c>
    </row>
    <row r="10" spans="1:90" ht="80.5" x14ac:dyDescent="0.35">
      <c r="A10" s="10" t="s">
        <v>12</v>
      </c>
      <c r="B10" s="197" t="str">
        <f>'VPS1'!C10</f>
        <v>MAZE</v>
      </c>
      <c r="C10" s="213" t="str">
        <f>'VPS1'!D10</f>
        <v xml:space="preserve">Tvarios ir patrauklios viešosios infrastruktūros kūrimas skatinant kultūros plėtrą, švietimo ir socialinės įtraukties iniciatyvas, gyventojų sveikatingumą ir fizinį aktyvumą vietos lygmeniu </v>
      </c>
      <c r="D10" s="54" t="str">
        <f>'VPS1'!J10</f>
        <v>MAŽE-LEADER-20VVG-08-01</v>
      </c>
      <c r="E10" s="54" t="str">
        <f>'VPS1'!L10</f>
        <v>EŽŪFKP</v>
      </c>
      <c r="F10" s="198">
        <f>'VPS1'!G10</f>
        <v>400000</v>
      </c>
      <c r="G10" s="221">
        <f t="shared" ref="G10:G29" si="32">SUM(H10:M10)</f>
        <v>1</v>
      </c>
      <c r="H10" s="222">
        <f>COUNTIFS('D5'!$B$11:$B$4863,'A2'!$D10,'D5'!$BH$11:$BH$4863,'A2'!H$7,'D5'!$BN$11:$BN$4863,"taip")</f>
        <v>0</v>
      </c>
      <c r="I10" s="222">
        <f>COUNTIFS('D5'!$B$11:$B$4863,'A2'!$D10,'D5'!$BH$11:$BH$4863,'A2'!I$7,'D5'!$BN$11:$BN$4863,"taip")</f>
        <v>1</v>
      </c>
      <c r="J10" s="222">
        <f>COUNTIFS('D5'!$B$11:$B$4863,'A2'!$D10,'D5'!$BH$11:$BH$4863,'A2'!J$7,'D5'!$BN$11:$BN$4863,"taip")</f>
        <v>0</v>
      </c>
      <c r="K10" s="222">
        <f>COUNTIFS('D5'!$B$11:$B$4863,'A2'!$D10,'D5'!$BH$11:$BH$4863,'A2'!K$7,'D5'!$BN$11:$BN$4863,"taip")</f>
        <v>0</v>
      </c>
      <c r="L10" s="222">
        <f>COUNTIFS('D5'!$B$11:$B$4863,'A2'!$D10,'D5'!$BH$11:$BH$4863,'A2'!L$7,'D5'!$BN$11:$BN$4863,"taip")</f>
        <v>0</v>
      </c>
      <c r="M10" s="222">
        <f>COUNTIFS('D5'!$B$11:$B$4863,'A2'!$D10,'D5'!$BH$11:$BH$4863,'A2'!M$7,'D5'!$BN$11:$BN$4863,"taip")</f>
        <v>0</v>
      </c>
      <c r="N10" s="221">
        <f t="shared" ref="N10:N29" si="33">SUM(O10:T10)</f>
        <v>100000</v>
      </c>
      <c r="O10" s="222">
        <f>SUMIFS('D5'!$L$11:$L$4863,'D5'!$B$11:$B$4863,'A2'!$D10,'D5'!$BH$11:$BH$4863,O$7,'D5'!$BN$11:$BN$4863,"taip")</f>
        <v>0</v>
      </c>
      <c r="P10" s="222">
        <f>SUMIFS('D5'!$L$11:$L$4863,'D5'!$B$11:$B$4863,'A2'!$D10,'D5'!$BH$11:$BH$4863,P$7,'D5'!$BN$11:$BN$4863,"taip")</f>
        <v>100000</v>
      </c>
      <c r="Q10" s="222">
        <f>SUMIFS('D5'!$L$11:$L$4863,'D5'!$B$11:$B$4863,'A2'!$D10,'D5'!$BH$11:$BH$4863,Q$7,'D5'!$BN$11:$BN$4863,"taip")</f>
        <v>0</v>
      </c>
      <c r="R10" s="222">
        <f>SUMIFS('D5'!$L$11:$L$4863,'D5'!$B$11:$B$4863,'A2'!$D10,'D5'!$BH$11:$BH$4863,R$7,'D5'!$BN$11:$BN$4863,"taip")</f>
        <v>0</v>
      </c>
      <c r="S10" s="222">
        <f>SUMIFS('D5'!$L$11:$L$4863,'D5'!$B$11:$B$4863,'A2'!$D10,'D5'!$BH$11:$BH$4863,S$7,'D5'!$BN$11:$BN$4863,"taip")</f>
        <v>0</v>
      </c>
      <c r="T10" s="222">
        <f>SUMIFS('D5'!$L$11:$L$4863,'D5'!$B$11:$B$4863,'A2'!$D10,'D5'!$BH$11:$BH$4863,T$7,'D5'!$BN$11:$BN$4863,"taip")</f>
        <v>0</v>
      </c>
      <c r="U10" s="244">
        <f t="shared" ref="U10:U29" si="34">IF($F10&gt;0,N10/$F10*100,0)</f>
        <v>25</v>
      </c>
      <c r="V10" s="223">
        <f>IF($F10&gt;0,O10/$F10*100,0)</f>
        <v>0</v>
      </c>
      <c r="W10" s="223">
        <f t="shared" si="2"/>
        <v>25</v>
      </c>
      <c r="X10" s="223">
        <f t="shared" si="3"/>
        <v>0</v>
      </c>
      <c r="Y10" s="223">
        <f t="shared" si="4"/>
        <v>0</v>
      </c>
      <c r="Z10" s="223">
        <f t="shared" si="5"/>
        <v>0</v>
      </c>
      <c r="AA10" s="223">
        <f t="shared" si="6"/>
        <v>0</v>
      </c>
      <c r="AB10" s="221">
        <f t="shared" ref="AB10:AB29" si="35">SUM(AC10:AH10)</f>
        <v>1</v>
      </c>
      <c r="AC10" s="222">
        <f>COUNTIFS('D5'!$B$11:$B$4863,'A2'!$D10,'D5'!$BI$11:$BI$4863,'A2'!AC$7,'D5'!$BO$11:$BO$4863,"taip")</f>
        <v>0</v>
      </c>
      <c r="AD10" s="222">
        <f>COUNTIFS('D5'!$B$11:$B$4863,'A2'!$D10,'D5'!$BI$11:$BI$4863,'A2'!AD$7,'D5'!$BO$11:$BO$4863,"taip")</f>
        <v>1</v>
      </c>
      <c r="AE10" s="222">
        <f>COUNTIFS('D5'!$B$11:$B$4863,'A2'!$D10,'D5'!$BI$11:$BI$4863,'A2'!AE$7,'D5'!$BO$11:$BO$4863,"taip")</f>
        <v>0</v>
      </c>
      <c r="AF10" s="222">
        <f>COUNTIFS('D5'!$B$11:$B$4863,'A2'!$D10,'D5'!$BI$11:$BI$4863,'A2'!AF$7,'D5'!$BO$11:$BO$4863,"taip")</f>
        <v>0</v>
      </c>
      <c r="AG10" s="222">
        <f>COUNTIFS('D5'!$B$11:$B$4863,'A2'!$D10,'D5'!$BI$11:$BI$4863,'A2'!AG$7,'D5'!$BO$11:$BO$4863,"taip")</f>
        <v>0</v>
      </c>
      <c r="AH10" s="222">
        <f>COUNTIFS('D5'!$B$11:$B$4863,'A2'!$D10,'D5'!$BI$11:$BI$4863,'A2'!AH$7,'D5'!$BO$11:$BO$4863,"taip")</f>
        <v>0</v>
      </c>
      <c r="AI10" s="221">
        <f t="shared" ref="AI10:AI29" si="36">SUM(AJ10:AO10)</f>
        <v>100000</v>
      </c>
      <c r="AJ10" s="222">
        <f>SUMIFS('D5'!$AG$11:$AG$4863,'D5'!$B$11:$B$4863,'A2'!$D10,'D5'!$BI$11:$BI$4863,AJ$7,'D5'!$BO$11:$BO$4863,"taip")</f>
        <v>0</v>
      </c>
      <c r="AK10" s="222">
        <f>SUMIFS('D5'!$AG$11:$AG$4863,'D5'!$B$11:$B$4863,'A2'!$D10,'D5'!$BI$11:$BI$4863,AK$7,'D5'!$BO$11:$BO$4863,"taip")</f>
        <v>100000</v>
      </c>
      <c r="AL10" s="222">
        <f>SUMIFS('D5'!$AG$11:$AG$4863,'D5'!$B$11:$B$4863,'A2'!$D10,'D5'!$BI$11:$BI$4863,AL$7,'D5'!$BO$11:$BO$4863,"taip")</f>
        <v>0</v>
      </c>
      <c r="AM10" s="222">
        <f>SUMIFS('D5'!$AG$11:$AG$4863,'D5'!$B$11:$B$4863,'A2'!$D10,'D5'!$BI$11:$BI$4863,AM$7,'D5'!$BO$11:$BO$4863,"taip")</f>
        <v>0</v>
      </c>
      <c r="AN10" s="222">
        <f>SUMIFS('D5'!$AG$11:$AG$4863,'D5'!$B$11:$B$4863,'A2'!$D10,'D5'!$BI$11:$BI$4863,AN$7,'D5'!$BO$11:$BO$4863,"taip")</f>
        <v>0</v>
      </c>
      <c r="AO10" s="222">
        <f>SUMIFS('D5'!$AG$11:$AG$4863,'D5'!$B$11:$B$4863,'A2'!$D10,'D5'!$BI$11:$BI$4863,AO$7,'D5'!$BO$11:$BO$4863,"taip")</f>
        <v>0</v>
      </c>
      <c r="AP10" s="244">
        <f t="shared" ref="AP10:AP29" si="37">IF($F10&gt;0,AI10/$F10*100,0)</f>
        <v>25</v>
      </c>
      <c r="AQ10" s="223">
        <f>IF($F10&gt;0,AJ10/$F10*100,0)</f>
        <v>0</v>
      </c>
      <c r="AR10" s="223">
        <f t="shared" ref="AR10:AV10" si="38">IF($F10&gt;0,AK10/$F10*100,0)</f>
        <v>25</v>
      </c>
      <c r="AS10" s="223">
        <f t="shared" si="38"/>
        <v>0</v>
      </c>
      <c r="AT10" s="223">
        <f t="shared" si="38"/>
        <v>0</v>
      </c>
      <c r="AU10" s="223">
        <f t="shared" si="38"/>
        <v>0</v>
      </c>
      <c r="AV10" s="223">
        <f t="shared" si="38"/>
        <v>0</v>
      </c>
      <c r="AW10" s="221">
        <f t="shared" ref="AW10:AW29" si="39">SUM(AX10:BC10)</f>
        <v>1</v>
      </c>
      <c r="AX10" s="222">
        <f>COUNTIFS('D5'!$B$11:$B$4863,'A2'!$D10,'D5'!$BJ$11:$BJ$4863,'A2'!AX$7,'D5'!$BP$11:$BP$4863,"taip")</f>
        <v>0</v>
      </c>
      <c r="AY10" s="222">
        <f>COUNTIFS('D5'!$B$11:$B$4863,'A2'!$D10,'D5'!$BJ$11:$BJ$4863,'A2'!AY$7,'D5'!$BP$11:$BP$4863,"taip")</f>
        <v>1</v>
      </c>
      <c r="AZ10" s="222">
        <f>COUNTIFS('D5'!$B$11:$B$4863,'A2'!$D10,'D5'!$BJ$11:$BJ$4863,'A2'!AZ$7,'D5'!$BP$11:$BP$4863,"taip")</f>
        <v>0</v>
      </c>
      <c r="BA10" s="222">
        <f>COUNTIFS('D5'!$B$11:$B$4863,'A2'!$D10,'D5'!$BJ$11:$BJ$4863,'A2'!BA$7,'D5'!$BP$11:$BP$4863,"taip")</f>
        <v>0</v>
      </c>
      <c r="BB10" s="222">
        <f>COUNTIFS('D5'!$B$11:$B$4863,'A2'!$D10,'D5'!$BJ$11:$BJ$4863,'A2'!BB$7,'D5'!$BP$11:$BP$4863,"taip")</f>
        <v>0</v>
      </c>
      <c r="BC10" s="222">
        <f>COUNTIFS('D5'!$B$11:$B$4863,'A2'!$D10,'D5'!$BJ$11:$BJ$4863,'A2'!BC$7,'D5'!$BP$11:$BP$4863,"taip")</f>
        <v>0</v>
      </c>
      <c r="BD10" s="221">
        <f t="shared" ref="BD10:BD29" si="40">SUM(BE10:BJ10)</f>
        <v>100000</v>
      </c>
      <c r="BE10" s="222">
        <f>SUMIFS('D5'!$AG$11:$AG$4863,'D5'!$B$11:$B$4863,'A2'!$D10,'D5'!$BJ$11:$BJ$4863,BE$7,'D5'!$BP$11:$BP$4863,"taip")</f>
        <v>0</v>
      </c>
      <c r="BF10" s="222">
        <f>SUMIFS('D5'!$AG$11:$AG$4863,'D5'!$B$11:$B$4863,'A2'!$D10,'D5'!$BJ$11:$BJ$4863,BF$7,'D5'!$BP$11:$BP$4863,"taip")</f>
        <v>100000</v>
      </c>
      <c r="BG10" s="222">
        <f>SUMIFS('D5'!$AG$11:$AG$4863,'D5'!$B$11:$B$4863,'A2'!$D10,'D5'!$BJ$11:$BJ$4863,BG$7,'D5'!$BP$11:$BP$4863,"taip")</f>
        <v>0</v>
      </c>
      <c r="BH10" s="222">
        <f>SUMIFS('D5'!$AG$11:$AG$4863,'D5'!$B$11:$B$4863,'A2'!$D10,'D5'!$BJ$11:$BJ$4863,BH$7,'D5'!$BP$11:$BP$4863,"taip")</f>
        <v>0</v>
      </c>
      <c r="BI10" s="222">
        <f>SUMIFS('D5'!$AG$11:$AG$4863,'D5'!$B$11:$B$4863,'A2'!$D10,'D5'!$BJ$11:$BJ$4863,BI$7,'D5'!$BP$11:$BP$4863,"taip")</f>
        <v>0</v>
      </c>
      <c r="BJ10" s="222">
        <f>SUMIFS('D5'!$AG$11:$AG$4863,'D5'!$B$11:$B$4863,'A2'!$D10,'D5'!$BJ$11:$BJ$4863,BJ$7,'D5'!$BP$11:$BP$4863,"taip")</f>
        <v>0</v>
      </c>
      <c r="BK10" s="220">
        <f t="shared" ref="BK10:BK29" si="41">IF($F10&gt;0,BD10/$F10*100,0)</f>
        <v>25</v>
      </c>
      <c r="BL10" s="223">
        <f>IF($F10&gt;0,BE10/$F10*100,0)</f>
        <v>0</v>
      </c>
      <c r="BM10" s="223">
        <f t="shared" ref="BM10:BQ10" si="42">IF($F10&gt;0,BF10/$F10*100,0)</f>
        <v>25</v>
      </c>
      <c r="BN10" s="223">
        <f t="shared" si="42"/>
        <v>0</v>
      </c>
      <c r="BO10" s="223">
        <f t="shared" si="42"/>
        <v>0</v>
      </c>
      <c r="BP10" s="223">
        <f t="shared" si="42"/>
        <v>0</v>
      </c>
      <c r="BQ10" s="223">
        <f t="shared" si="42"/>
        <v>0</v>
      </c>
      <c r="BR10" s="221">
        <f t="shared" ref="BR10:BR29" si="43">SUM(BS10:BX10)</f>
        <v>0</v>
      </c>
      <c r="BS10" s="222">
        <f>COUNTIFS('D5'!$B$11:$B$4863,'A2'!$D10,'D5'!$BK$11:$BK$4863,'A2'!BS$7,'D5'!$BS$11:$BS$4863,"taip")</f>
        <v>0</v>
      </c>
      <c r="BT10" s="222">
        <f>COUNTIFS('D5'!$B$11:$B$4863,'A2'!$D10,'D5'!$BK$11:$BK$4863,'A2'!BT$7,'D5'!$BS$11:$BS$4863,"taip")</f>
        <v>0</v>
      </c>
      <c r="BU10" s="222">
        <f>COUNTIFS('D5'!$B$11:$B$4863,'A2'!$D10,'D5'!$BK$11:$BK$4863,'A2'!BU$7,'D5'!$BS$11:$BS$4863,"taip")</f>
        <v>0</v>
      </c>
      <c r="BV10" s="222">
        <f>COUNTIFS('D5'!$B$11:$B$4863,'A2'!$D10,'D5'!$BK$11:$BK$4863,'A2'!BV$7,'D5'!$BS$11:$BS$4863,"taip")</f>
        <v>0</v>
      </c>
      <c r="BW10" s="222">
        <f>COUNTIFS('D5'!$B$11:$B$4863,'A2'!$D10,'D5'!$BK$11:$BK$4863,'A2'!BW$7,'D5'!$BS$11:$BS$4863,"taip")</f>
        <v>0</v>
      </c>
      <c r="BX10" s="222">
        <f>COUNTIFS('D5'!$B$11:$B$4863,'A2'!$D10,'D5'!$BK$11:$BK$4863,'A2'!BX$7,'D5'!$BS$11:$BS$4863,"taip")</f>
        <v>0</v>
      </c>
      <c r="BY10" s="221">
        <f t="shared" ref="BY10:BY29" si="44">SUM(BZ10:CE10)</f>
        <v>0</v>
      </c>
      <c r="BZ10" s="222">
        <f>SUMIFS('D5'!$AG$11:$AG$4863,'D5'!$B$11:$B$4863,'A2'!$D10,'D5'!$BK$11:$BK$4863,BZ$7,'D5'!$BS$11:$BS$4863,"taip")</f>
        <v>0</v>
      </c>
      <c r="CA10" s="222">
        <f>SUMIFS('D5'!$AG$11:$AG$4863,'D5'!$B$11:$B$4863,'A2'!$D10,'D5'!$BK$11:$BK$4863,CA$7,'D5'!$BS$11:$BS$4863,"taip")</f>
        <v>0</v>
      </c>
      <c r="CB10" s="222">
        <f>SUMIFS('D5'!$AG$11:$AG$4863,'D5'!$B$11:$B$4863,'A2'!$D10,'D5'!$BK$11:$BK$4863,CB$7,'D5'!$BS$11:$BS$4863,"taip")</f>
        <v>0</v>
      </c>
      <c r="CC10" s="222">
        <f>SUMIFS('D5'!$AG$11:$AG$4863,'D5'!$B$11:$B$4863,'A2'!$D10,'D5'!$BK$11:$BK$4863,CC$7,'D5'!$BS$11:$BS$4863,"taip")</f>
        <v>0</v>
      </c>
      <c r="CD10" s="222">
        <f>SUMIFS('D5'!$AG$11:$AG$4863,'D5'!$B$11:$B$4863,'A2'!$D10,'D5'!$BK$11:$BK$4863,CD$7,'D5'!$BS$11:$BS$4863,"taip")</f>
        <v>0</v>
      </c>
      <c r="CE10" s="222">
        <f>SUMIFS('D5'!$AG$11:$AG$4863,'D5'!$B$11:$B$4863,'A2'!$D10,'D5'!$BK$11:$BK$4863,CE$7,'D5'!$BS$11:$BS$4863,"taip")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46" x14ac:dyDescent="0.35">
      <c r="A11" s="10" t="s">
        <v>16</v>
      </c>
      <c r="B11" s="197" t="str">
        <f>'VPS1'!C11</f>
        <v>MAZE</v>
      </c>
      <c r="C11" s="213" t="str">
        <f>'VPS1'!D11</f>
        <v>Skatinti darnią plėtrą ekonomikoje ir aplinkosaugoje, puoselėti gamtos, kultūros paveldą bei įtraukų turizmą</v>
      </c>
      <c r="D11" s="54" t="str">
        <f>'VPS1'!J11</f>
        <v>MAŽE-LEADER-20VVG-06-02</v>
      </c>
      <c r="E11" s="54" t="str">
        <f>'VPS1'!L11</f>
        <v>EŽŪFKP</v>
      </c>
      <c r="F11" s="198">
        <f>'VPS1'!G11</f>
        <v>80000</v>
      </c>
      <c r="G11" s="221">
        <f t="shared" si="32"/>
        <v>0</v>
      </c>
      <c r="H11" s="222">
        <f>COUNTIFS('D5'!$B$11:$B$4863,'A2'!$D11,'D5'!$BH$11:$BH$4863,'A2'!H$7,'D5'!$BN$11:$BN$4863,"taip")</f>
        <v>0</v>
      </c>
      <c r="I11" s="222">
        <f>COUNTIFS('D5'!$B$11:$B$4863,'A2'!$D11,'D5'!$BH$11:$BH$4863,'A2'!I$7,'D5'!$BN$11:$BN$4863,"taip")</f>
        <v>0</v>
      </c>
      <c r="J11" s="222">
        <f>COUNTIFS('D5'!$B$11:$B$4863,'A2'!$D11,'D5'!$BH$11:$BH$4863,'A2'!J$7,'D5'!$BN$11:$BN$4863,"taip")</f>
        <v>0</v>
      </c>
      <c r="K11" s="222">
        <f>COUNTIFS('D5'!$B$11:$B$4863,'A2'!$D11,'D5'!$BH$11:$BH$4863,'A2'!K$7,'D5'!$BN$11:$BN$4863,"taip")</f>
        <v>0</v>
      </c>
      <c r="L11" s="222">
        <f>COUNTIFS('D5'!$B$11:$B$4863,'A2'!$D11,'D5'!$BH$11:$BH$4863,'A2'!L$7,'D5'!$BN$11:$BN$4863,"taip")</f>
        <v>0</v>
      </c>
      <c r="M11" s="222">
        <f>COUNTIFS('D5'!$B$11:$B$4863,'A2'!$D11,'D5'!$BH$11:$BH$4863,'A2'!M$7,'D5'!$BN$11:$BN$4863,"taip")</f>
        <v>0</v>
      </c>
      <c r="N11" s="221">
        <f t="shared" si="33"/>
        <v>0</v>
      </c>
      <c r="O11" s="222">
        <f>SUMIFS('D5'!$L$11:$L$4863,'D5'!$B$11:$B$4863,'A2'!$D11,'D5'!$BH$11:$BH$4863,O$7,'D5'!$BN$11:$BN$4863,"taip")</f>
        <v>0</v>
      </c>
      <c r="P11" s="222">
        <f>SUMIFS('D5'!$L$11:$L$4863,'D5'!$B$11:$B$4863,'A2'!$D11,'D5'!$BH$11:$BH$4863,P$7,'D5'!$BN$11:$BN$4863,"taip")</f>
        <v>0</v>
      </c>
      <c r="Q11" s="222">
        <f>SUMIFS('D5'!$L$11:$L$4863,'D5'!$B$11:$B$4863,'A2'!$D11,'D5'!$BH$11:$BH$4863,Q$7,'D5'!$BN$11:$BN$4863,"taip")</f>
        <v>0</v>
      </c>
      <c r="R11" s="222">
        <f>SUMIFS('D5'!$L$11:$L$4863,'D5'!$B$11:$B$4863,'A2'!$D11,'D5'!$BH$11:$BH$4863,R$7,'D5'!$BN$11:$BN$4863,"taip")</f>
        <v>0</v>
      </c>
      <c r="S11" s="222">
        <f>SUMIFS('D5'!$L$11:$L$4863,'D5'!$B$11:$B$4863,'A2'!$D11,'D5'!$BH$11:$BH$4863,S$7,'D5'!$BN$11:$BN$4863,"taip")</f>
        <v>0</v>
      </c>
      <c r="T11" s="222">
        <f>SUMIFS('D5'!$L$11:$L$4863,'D5'!$B$11:$B$4863,'A2'!$D11,'D5'!$BH$11:$BH$4863,T$7,'D5'!$BN$11:$BN$4863,"taip")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COUNTIFS('D5'!$B$11:$B$4863,'A2'!$D11,'D5'!$BI$11:$BI$4863,'A2'!AC$7,'D5'!$BO$11:$BO$4863,"taip")</f>
        <v>0</v>
      </c>
      <c r="AD11" s="222">
        <f>COUNTIFS('D5'!$B$11:$B$4863,'A2'!$D11,'D5'!$BI$11:$BI$4863,'A2'!AD$7,'D5'!$BO$11:$BO$4863,"taip")</f>
        <v>0</v>
      </c>
      <c r="AE11" s="222">
        <f>COUNTIFS('D5'!$B$11:$B$4863,'A2'!$D11,'D5'!$BI$11:$BI$4863,'A2'!AE$7,'D5'!$BO$11:$BO$4863,"taip")</f>
        <v>0</v>
      </c>
      <c r="AF11" s="222">
        <f>COUNTIFS('D5'!$B$11:$B$4863,'A2'!$D11,'D5'!$BI$11:$BI$4863,'A2'!AF$7,'D5'!$BO$11:$BO$4863,"taip")</f>
        <v>0</v>
      </c>
      <c r="AG11" s="222">
        <f>COUNTIFS('D5'!$B$11:$B$4863,'A2'!$D11,'D5'!$BI$11:$BI$4863,'A2'!AG$7,'D5'!$BO$11:$BO$4863,"taip")</f>
        <v>0</v>
      </c>
      <c r="AH11" s="222">
        <f>COUNTIFS('D5'!$B$11:$B$4863,'A2'!$D11,'D5'!$BI$11:$BI$4863,'A2'!AH$7,'D5'!$BO$11:$BO$4863,"taip")</f>
        <v>0</v>
      </c>
      <c r="AI11" s="221">
        <f t="shared" si="36"/>
        <v>0</v>
      </c>
      <c r="AJ11" s="222">
        <f>SUMIFS('D5'!$AG$11:$AG$4863,'D5'!$B$11:$B$4863,'A2'!$D11,'D5'!$BI$11:$BI$4863,AJ$7,'D5'!$BO$11:$BO$4863,"taip")</f>
        <v>0</v>
      </c>
      <c r="AK11" s="222">
        <f>SUMIFS('D5'!$AG$11:$AG$4863,'D5'!$B$11:$B$4863,'A2'!$D11,'D5'!$BI$11:$BI$4863,AK$7,'D5'!$BO$11:$BO$4863,"taip")</f>
        <v>0</v>
      </c>
      <c r="AL11" s="222">
        <f>SUMIFS('D5'!$AG$11:$AG$4863,'D5'!$B$11:$B$4863,'A2'!$D11,'D5'!$BI$11:$BI$4863,AL$7,'D5'!$BO$11:$BO$4863,"taip")</f>
        <v>0</v>
      </c>
      <c r="AM11" s="222">
        <f>SUMIFS('D5'!$AG$11:$AG$4863,'D5'!$B$11:$B$4863,'A2'!$D11,'D5'!$BI$11:$BI$4863,AM$7,'D5'!$BO$11:$BO$4863,"taip")</f>
        <v>0</v>
      </c>
      <c r="AN11" s="222">
        <f>SUMIFS('D5'!$AG$11:$AG$4863,'D5'!$B$11:$B$4863,'A2'!$D11,'D5'!$BI$11:$BI$4863,AN$7,'D5'!$BO$11:$BO$4863,"taip")</f>
        <v>0</v>
      </c>
      <c r="AO11" s="222">
        <f>SUMIFS('D5'!$AG$11:$AG$4863,'D5'!$B$11:$B$4863,'A2'!$D11,'D5'!$BI$11:$BI$4863,AO$7,'D5'!$BO$11:$BO$4863,"taip")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COUNTIFS('D5'!$B$11:$B$4863,'A2'!$D11,'D5'!$BJ$11:$BJ$4863,'A2'!AX$7,'D5'!$BP$11:$BP$4863,"taip")</f>
        <v>0</v>
      </c>
      <c r="AY11" s="222">
        <f>COUNTIFS('D5'!$B$11:$B$4863,'A2'!$D11,'D5'!$BJ$11:$BJ$4863,'A2'!AY$7,'D5'!$BP$11:$BP$4863,"taip")</f>
        <v>0</v>
      </c>
      <c r="AZ11" s="222">
        <f>COUNTIFS('D5'!$B$11:$B$4863,'A2'!$D11,'D5'!$BJ$11:$BJ$4863,'A2'!AZ$7,'D5'!$BP$11:$BP$4863,"taip")</f>
        <v>0</v>
      </c>
      <c r="BA11" s="222">
        <f>COUNTIFS('D5'!$B$11:$B$4863,'A2'!$D11,'D5'!$BJ$11:$BJ$4863,'A2'!BA$7,'D5'!$BP$11:$BP$4863,"taip")</f>
        <v>0</v>
      </c>
      <c r="BB11" s="222">
        <f>COUNTIFS('D5'!$B$11:$B$4863,'A2'!$D11,'D5'!$BJ$11:$BJ$4863,'A2'!BB$7,'D5'!$BP$11:$BP$4863,"taip")</f>
        <v>0</v>
      </c>
      <c r="BC11" s="222">
        <f>COUNTIFS('D5'!$B$11:$B$4863,'A2'!$D11,'D5'!$BJ$11:$BJ$4863,'A2'!BC$7,'D5'!$BP$11:$BP$4863,"taip")</f>
        <v>0</v>
      </c>
      <c r="BD11" s="221">
        <f t="shared" si="40"/>
        <v>0</v>
      </c>
      <c r="BE11" s="222">
        <f>SUMIFS('D5'!$AG$11:$AG$4863,'D5'!$B$11:$B$4863,'A2'!$D11,'D5'!$BJ$11:$BJ$4863,BE$7,'D5'!$BP$11:$BP$4863,"taip")</f>
        <v>0</v>
      </c>
      <c r="BF11" s="222">
        <f>SUMIFS('D5'!$AG$11:$AG$4863,'D5'!$B$11:$B$4863,'A2'!$D11,'D5'!$BJ$11:$BJ$4863,BF$7,'D5'!$BP$11:$BP$4863,"taip")</f>
        <v>0</v>
      </c>
      <c r="BG11" s="222">
        <f>SUMIFS('D5'!$AG$11:$AG$4863,'D5'!$B$11:$B$4863,'A2'!$D11,'D5'!$BJ$11:$BJ$4863,BG$7,'D5'!$BP$11:$BP$4863,"taip")</f>
        <v>0</v>
      </c>
      <c r="BH11" s="222">
        <f>SUMIFS('D5'!$AG$11:$AG$4863,'D5'!$B$11:$B$4863,'A2'!$D11,'D5'!$BJ$11:$BJ$4863,BH$7,'D5'!$BP$11:$BP$4863,"taip")</f>
        <v>0</v>
      </c>
      <c r="BI11" s="222">
        <f>SUMIFS('D5'!$AG$11:$AG$4863,'D5'!$B$11:$B$4863,'A2'!$D11,'D5'!$BJ$11:$BJ$4863,BI$7,'D5'!$BP$11:$BP$4863,"taip")</f>
        <v>0</v>
      </c>
      <c r="BJ11" s="222">
        <f>SUMIFS('D5'!$AG$11:$AG$4863,'D5'!$B$11:$B$4863,'A2'!$D11,'D5'!$BJ$11:$BJ$4863,BJ$7,'D5'!$BP$11:$BP$4863,"taip")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COUNTIFS('D5'!$B$11:$B$4863,'A2'!$D11,'D5'!$BK$11:$BK$4863,'A2'!BS$7,'D5'!$BS$11:$BS$4863,"taip")</f>
        <v>0</v>
      </c>
      <c r="BT11" s="222">
        <f>COUNTIFS('D5'!$B$11:$B$4863,'A2'!$D11,'D5'!$BK$11:$BK$4863,'A2'!BT$7,'D5'!$BS$11:$BS$4863,"taip")</f>
        <v>0</v>
      </c>
      <c r="BU11" s="222">
        <f>COUNTIFS('D5'!$B$11:$B$4863,'A2'!$D11,'D5'!$BK$11:$BK$4863,'A2'!BU$7,'D5'!$BS$11:$BS$4863,"taip")</f>
        <v>0</v>
      </c>
      <c r="BV11" s="222">
        <f>COUNTIFS('D5'!$B$11:$B$4863,'A2'!$D11,'D5'!$BK$11:$BK$4863,'A2'!BV$7,'D5'!$BS$11:$BS$4863,"taip")</f>
        <v>0</v>
      </c>
      <c r="BW11" s="222">
        <f>COUNTIFS('D5'!$B$11:$B$4863,'A2'!$D11,'D5'!$BK$11:$BK$4863,'A2'!BW$7,'D5'!$BS$11:$BS$4863,"taip")</f>
        <v>0</v>
      </c>
      <c r="BX11" s="222">
        <f>COUNTIFS('D5'!$B$11:$B$4863,'A2'!$D11,'D5'!$BK$11:$BK$4863,'A2'!BX$7,'D5'!$BS$11:$BS$4863,"taip")</f>
        <v>0</v>
      </c>
      <c r="BY11" s="221">
        <f t="shared" si="44"/>
        <v>0</v>
      </c>
      <c r="BZ11" s="222">
        <f>SUMIFS('D5'!$AG$11:$AG$4863,'D5'!$B$11:$B$4863,'A2'!$D11,'D5'!$BK$11:$BK$4863,BZ$7,'D5'!$BS$11:$BS$4863,"taip")</f>
        <v>0</v>
      </c>
      <c r="CA11" s="222">
        <f>SUMIFS('D5'!$AG$11:$AG$4863,'D5'!$B$11:$B$4863,'A2'!$D11,'D5'!$BK$11:$BK$4863,CA$7,'D5'!$BS$11:$BS$4863,"taip")</f>
        <v>0</v>
      </c>
      <c r="CB11" s="222">
        <f>SUMIFS('D5'!$AG$11:$AG$4863,'D5'!$B$11:$B$4863,'A2'!$D11,'D5'!$BK$11:$BK$4863,CB$7,'D5'!$BS$11:$BS$4863,"taip")</f>
        <v>0</v>
      </c>
      <c r="CC11" s="222">
        <f>SUMIFS('D5'!$AG$11:$AG$4863,'D5'!$B$11:$B$4863,'A2'!$D11,'D5'!$BK$11:$BK$4863,CC$7,'D5'!$BS$11:$BS$4863,"taip")</f>
        <v>0</v>
      </c>
      <c r="CD11" s="222">
        <f>SUMIFS('D5'!$AG$11:$AG$4863,'D5'!$B$11:$B$4863,'A2'!$D11,'D5'!$BK$11:$BK$4863,CD$7,'D5'!$BS$11:$BS$4863,"taip")</f>
        <v>0</v>
      </c>
      <c r="CE11" s="222">
        <f>SUMIFS('D5'!$AG$11:$AG$4863,'D5'!$B$11:$B$4863,'A2'!$D11,'D5'!$BK$11:$BK$4863,CE$7,'D5'!$BS$11:$BS$4863,"taip")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46" x14ac:dyDescent="0.35">
      <c r="A12" s="10" t="s">
        <v>19</v>
      </c>
      <c r="B12" s="197" t="str">
        <f>'VPS1'!C12</f>
        <v>MAZE</v>
      </c>
      <c r="C12" s="213" t="str">
        <f>'VPS1'!D12</f>
        <v>Palaikyti Mažeikių rajono bendruomenių aktyvumą, sumanumą, iniciatyvumą ir socialinį atsakingumą</v>
      </c>
      <c r="D12" s="54" t="str">
        <f>'VPS1'!J12</f>
        <v>MAŽE-LEADER-20VVG-09-03</v>
      </c>
      <c r="E12" s="54" t="str">
        <f>'VPS1'!L12</f>
        <v>EŽŪFKP</v>
      </c>
      <c r="F12" s="198">
        <f>'VPS1'!G12</f>
        <v>81104</v>
      </c>
      <c r="G12" s="221">
        <f t="shared" si="32"/>
        <v>6</v>
      </c>
      <c r="H12" s="222">
        <f>COUNTIFS('D5'!$B$11:$B$4863,'A2'!$D12,'D5'!$BH$11:$BH$4863,'A2'!H$7,'D5'!$BN$11:$BN$4863,"taip")</f>
        <v>3</v>
      </c>
      <c r="I12" s="222">
        <f>COUNTIFS('D5'!$B$11:$B$4863,'A2'!$D12,'D5'!$BH$11:$BH$4863,'A2'!I$7,'D5'!$BN$11:$BN$4863,"taip")</f>
        <v>3</v>
      </c>
      <c r="J12" s="222">
        <f>COUNTIFS('D5'!$B$11:$B$4863,'A2'!$D12,'D5'!$BH$11:$BH$4863,'A2'!J$7,'D5'!$BN$11:$BN$4863,"taip")</f>
        <v>0</v>
      </c>
      <c r="K12" s="222">
        <f>COUNTIFS('D5'!$B$11:$B$4863,'A2'!$D12,'D5'!$BH$11:$BH$4863,'A2'!K$7,'D5'!$BN$11:$BN$4863,"taip")</f>
        <v>0</v>
      </c>
      <c r="L12" s="222">
        <f>COUNTIFS('D5'!$B$11:$B$4863,'A2'!$D12,'D5'!$BH$11:$BH$4863,'A2'!L$7,'D5'!$BN$11:$BN$4863,"taip")</f>
        <v>0</v>
      </c>
      <c r="M12" s="222">
        <f>COUNTIFS('D5'!$B$11:$B$4863,'A2'!$D12,'D5'!$BH$11:$BH$4863,'A2'!M$7,'D5'!$BN$11:$BN$4863,"taip")</f>
        <v>0</v>
      </c>
      <c r="N12" s="221">
        <f t="shared" si="33"/>
        <v>86104.58</v>
      </c>
      <c r="O12" s="222">
        <f>SUMIFS('D5'!$L$11:$L$4863,'D5'!$B$11:$B$4863,'A2'!$D12,'D5'!$BH$11:$BH$4863,O$7,'D5'!$BN$11:$BN$4863,"taip")</f>
        <v>45222.66</v>
      </c>
      <c r="P12" s="222">
        <f>SUMIFS('D5'!$L$11:$L$4863,'D5'!$B$11:$B$4863,'A2'!$D12,'D5'!$BH$11:$BH$4863,P$7,'D5'!$BN$11:$BN$4863,"taip")</f>
        <v>40881.919999999998</v>
      </c>
      <c r="Q12" s="222">
        <f>SUMIFS('D5'!$L$11:$L$4863,'D5'!$B$11:$B$4863,'A2'!$D12,'D5'!$BH$11:$BH$4863,Q$7,'D5'!$BN$11:$BN$4863,"taip")</f>
        <v>0</v>
      </c>
      <c r="R12" s="222">
        <f>SUMIFS('D5'!$L$11:$L$4863,'D5'!$B$11:$B$4863,'A2'!$D12,'D5'!$BH$11:$BH$4863,R$7,'D5'!$BN$11:$BN$4863,"taip")</f>
        <v>0</v>
      </c>
      <c r="S12" s="222">
        <f>SUMIFS('D5'!$L$11:$L$4863,'D5'!$B$11:$B$4863,'A2'!$D12,'D5'!$BH$11:$BH$4863,S$7,'D5'!$BN$11:$BN$4863,"taip")</f>
        <v>0</v>
      </c>
      <c r="T12" s="222">
        <f>SUMIFS('D5'!$L$11:$L$4863,'D5'!$B$11:$B$4863,'A2'!$D12,'D5'!$BH$11:$BH$4863,T$7,'D5'!$BN$11:$BN$4863,"taip")</f>
        <v>0</v>
      </c>
      <c r="U12" s="244">
        <f t="shared" si="34"/>
        <v>106.16563917932531</v>
      </c>
      <c r="V12" s="223">
        <f t="shared" si="46"/>
        <v>55.758852830933122</v>
      </c>
      <c r="W12" s="223">
        <f t="shared" si="2"/>
        <v>50.406786348392188</v>
      </c>
      <c r="X12" s="223">
        <f t="shared" si="3"/>
        <v>0</v>
      </c>
      <c r="Y12" s="223">
        <f t="shared" si="4"/>
        <v>0</v>
      </c>
      <c r="Z12" s="223">
        <f t="shared" si="5"/>
        <v>0</v>
      </c>
      <c r="AA12" s="223">
        <f t="shared" si="6"/>
        <v>0</v>
      </c>
      <c r="AB12" s="221">
        <f t="shared" si="35"/>
        <v>5</v>
      </c>
      <c r="AC12" s="222">
        <f>COUNTIFS('D5'!$B$11:$B$4863,'A2'!$D12,'D5'!$BI$11:$BI$4863,'A2'!AC$7,'D5'!$BO$11:$BO$4863,"taip")</f>
        <v>1</v>
      </c>
      <c r="AD12" s="222">
        <f>COUNTIFS('D5'!$B$11:$B$4863,'A2'!$D12,'D5'!$BI$11:$BI$4863,'A2'!AD$7,'D5'!$BO$11:$BO$4863,"taip")</f>
        <v>4</v>
      </c>
      <c r="AE12" s="222">
        <f>COUNTIFS('D5'!$B$11:$B$4863,'A2'!$D12,'D5'!$BI$11:$BI$4863,'A2'!AE$7,'D5'!$BO$11:$BO$4863,"taip")</f>
        <v>0</v>
      </c>
      <c r="AF12" s="222">
        <f>COUNTIFS('D5'!$B$11:$B$4863,'A2'!$D12,'D5'!$BI$11:$BI$4863,'A2'!AF$7,'D5'!$BO$11:$BO$4863,"taip")</f>
        <v>0</v>
      </c>
      <c r="AG12" s="222">
        <f>COUNTIFS('D5'!$B$11:$B$4863,'A2'!$D12,'D5'!$BI$11:$BI$4863,'A2'!AG$7,'D5'!$BO$11:$BO$4863,"taip")</f>
        <v>0</v>
      </c>
      <c r="AH12" s="222">
        <f>COUNTIFS('D5'!$B$11:$B$4863,'A2'!$D12,'D5'!$BI$11:$BI$4863,'A2'!AH$7,'D5'!$BO$11:$BO$4863,"taip")</f>
        <v>0</v>
      </c>
      <c r="AI12" s="221">
        <f t="shared" si="36"/>
        <v>76050</v>
      </c>
      <c r="AJ12" s="222">
        <f>SUMIFS('D5'!$AG$11:$AG$4863,'D5'!$B$11:$B$4863,'A2'!$D12,'D5'!$BI$11:$BI$4863,AJ$7,'D5'!$BO$11:$BO$4863,"taip")</f>
        <v>0</v>
      </c>
      <c r="AK12" s="222">
        <f>SUMIFS('D5'!$AG$11:$AG$4863,'D5'!$B$11:$B$4863,'A2'!$D12,'D5'!$BI$11:$BI$4863,AK$7,'D5'!$BO$11:$BO$4863,"taip")</f>
        <v>76050</v>
      </c>
      <c r="AL12" s="222">
        <f>SUMIFS('D5'!$AG$11:$AG$4863,'D5'!$B$11:$B$4863,'A2'!$D12,'D5'!$BI$11:$BI$4863,AL$7,'D5'!$BO$11:$BO$4863,"taip")</f>
        <v>0</v>
      </c>
      <c r="AM12" s="222">
        <f>SUMIFS('D5'!$AG$11:$AG$4863,'D5'!$B$11:$B$4863,'A2'!$D12,'D5'!$BI$11:$BI$4863,AM$7,'D5'!$BO$11:$BO$4863,"taip")</f>
        <v>0</v>
      </c>
      <c r="AN12" s="222">
        <f>SUMIFS('D5'!$AG$11:$AG$4863,'D5'!$B$11:$B$4863,'A2'!$D12,'D5'!$BI$11:$BI$4863,AN$7,'D5'!$BO$11:$BO$4863,"taip")</f>
        <v>0</v>
      </c>
      <c r="AO12" s="222">
        <f>SUMIFS('D5'!$AG$11:$AG$4863,'D5'!$B$11:$B$4863,'A2'!$D12,'D5'!$BI$11:$BI$4863,AO$7,'D5'!$BO$11:$BO$4863,"taip")</f>
        <v>0</v>
      </c>
      <c r="AP12" s="244">
        <f t="shared" si="37"/>
        <v>93.768494772144408</v>
      </c>
      <c r="AQ12" s="223">
        <f t="shared" si="47"/>
        <v>0</v>
      </c>
      <c r="AR12" s="223">
        <f t="shared" si="48"/>
        <v>93.768494772144408</v>
      </c>
      <c r="AS12" s="223">
        <f t="shared" si="49"/>
        <v>0</v>
      </c>
      <c r="AT12" s="223">
        <f t="shared" si="50"/>
        <v>0</v>
      </c>
      <c r="AU12" s="223">
        <f t="shared" si="51"/>
        <v>0</v>
      </c>
      <c r="AV12" s="223">
        <f t="shared" si="52"/>
        <v>0</v>
      </c>
      <c r="AW12" s="221">
        <f t="shared" si="39"/>
        <v>5</v>
      </c>
      <c r="AX12" s="222">
        <f>COUNTIFS('D5'!$B$11:$B$4863,'A2'!$D12,'D5'!$BJ$11:$BJ$4863,'A2'!AX$7,'D5'!$BP$11:$BP$4863,"taip")</f>
        <v>1</v>
      </c>
      <c r="AY12" s="222">
        <f>COUNTIFS('D5'!$B$11:$B$4863,'A2'!$D12,'D5'!$BJ$11:$BJ$4863,'A2'!AY$7,'D5'!$BP$11:$BP$4863,"taip")</f>
        <v>4</v>
      </c>
      <c r="AZ12" s="222">
        <f>COUNTIFS('D5'!$B$11:$B$4863,'A2'!$D12,'D5'!$BJ$11:$BJ$4863,'A2'!AZ$7,'D5'!$BP$11:$BP$4863,"taip")</f>
        <v>0</v>
      </c>
      <c r="BA12" s="222">
        <f>COUNTIFS('D5'!$B$11:$B$4863,'A2'!$D12,'D5'!$BJ$11:$BJ$4863,'A2'!BA$7,'D5'!$BP$11:$BP$4863,"taip")</f>
        <v>0</v>
      </c>
      <c r="BB12" s="222">
        <f>COUNTIFS('D5'!$B$11:$B$4863,'A2'!$D12,'D5'!$BJ$11:$BJ$4863,'A2'!BB$7,'D5'!$BP$11:$BP$4863,"taip")</f>
        <v>0</v>
      </c>
      <c r="BC12" s="222">
        <f>COUNTIFS('D5'!$B$11:$B$4863,'A2'!$D12,'D5'!$BJ$11:$BJ$4863,'A2'!BC$7,'D5'!$BP$11:$BP$4863,"taip")</f>
        <v>0</v>
      </c>
      <c r="BD12" s="221">
        <f t="shared" si="40"/>
        <v>76050</v>
      </c>
      <c r="BE12" s="222">
        <f>SUMIFS('D5'!$AG$11:$AG$4863,'D5'!$B$11:$B$4863,'A2'!$D12,'D5'!$BJ$11:$BJ$4863,BE$7,'D5'!$BP$11:$BP$4863,"taip")</f>
        <v>0</v>
      </c>
      <c r="BF12" s="222">
        <f>SUMIFS('D5'!$AG$11:$AG$4863,'D5'!$B$11:$B$4863,'A2'!$D12,'D5'!$BJ$11:$BJ$4863,BF$7,'D5'!$BP$11:$BP$4863,"taip")</f>
        <v>76050</v>
      </c>
      <c r="BG12" s="222">
        <f>SUMIFS('D5'!$AG$11:$AG$4863,'D5'!$B$11:$B$4863,'A2'!$D12,'D5'!$BJ$11:$BJ$4863,BG$7,'D5'!$BP$11:$BP$4863,"taip")</f>
        <v>0</v>
      </c>
      <c r="BH12" s="222">
        <f>SUMIFS('D5'!$AG$11:$AG$4863,'D5'!$B$11:$B$4863,'A2'!$D12,'D5'!$BJ$11:$BJ$4863,BH$7,'D5'!$BP$11:$BP$4863,"taip")</f>
        <v>0</v>
      </c>
      <c r="BI12" s="222">
        <f>SUMIFS('D5'!$AG$11:$AG$4863,'D5'!$B$11:$B$4863,'A2'!$D12,'D5'!$BJ$11:$BJ$4863,BI$7,'D5'!$BP$11:$BP$4863,"taip")</f>
        <v>0</v>
      </c>
      <c r="BJ12" s="222">
        <f>SUMIFS('D5'!$AG$11:$AG$4863,'D5'!$B$11:$B$4863,'A2'!$D12,'D5'!$BJ$11:$BJ$4863,BJ$7,'D5'!$BP$11:$BP$4863,"taip")</f>
        <v>0</v>
      </c>
      <c r="BK12" s="220">
        <f t="shared" si="41"/>
        <v>93.768494772144408</v>
      </c>
      <c r="BL12" s="223">
        <f t="shared" si="53"/>
        <v>0</v>
      </c>
      <c r="BM12" s="223">
        <f t="shared" si="54"/>
        <v>93.768494772144408</v>
      </c>
      <c r="BN12" s="223">
        <f t="shared" si="55"/>
        <v>0</v>
      </c>
      <c r="BO12" s="223">
        <f t="shared" si="56"/>
        <v>0</v>
      </c>
      <c r="BP12" s="223">
        <f t="shared" si="57"/>
        <v>0</v>
      </c>
      <c r="BQ12" s="223">
        <f t="shared" si="58"/>
        <v>0</v>
      </c>
      <c r="BR12" s="221">
        <f t="shared" si="43"/>
        <v>2</v>
      </c>
      <c r="BS12" s="222">
        <f>COUNTIFS('D5'!$B$11:$B$4863,'A2'!$D12,'D5'!$BK$11:$BK$4863,'A2'!BS$7,'D5'!$BS$11:$BS$4863,"taip")</f>
        <v>0</v>
      </c>
      <c r="BT12" s="222">
        <f>COUNTIFS('D5'!$B$11:$B$4863,'A2'!$D12,'D5'!$BK$11:$BK$4863,'A2'!BT$7,'D5'!$BS$11:$BS$4863,"taip")</f>
        <v>1</v>
      </c>
      <c r="BU12" s="222">
        <f>COUNTIFS('D5'!$B$11:$B$4863,'A2'!$D12,'D5'!$BK$11:$BK$4863,'A2'!BU$7,'D5'!$BS$11:$BS$4863,"taip")</f>
        <v>1</v>
      </c>
      <c r="BV12" s="222">
        <f>COUNTIFS('D5'!$B$11:$B$4863,'A2'!$D12,'D5'!$BK$11:$BK$4863,'A2'!BV$7,'D5'!$BS$11:$BS$4863,"taip")</f>
        <v>0</v>
      </c>
      <c r="BW12" s="222">
        <f>COUNTIFS('D5'!$B$11:$B$4863,'A2'!$D12,'D5'!$BK$11:$BK$4863,'A2'!BW$7,'D5'!$BS$11:$BS$4863,"taip")</f>
        <v>0</v>
      </c>
      <c r="BX12" s="222">
        <f>COUNTIFS('D5'!$B$11:$B$4863,'A2'!$D12,'D5'!$BK$11:$BK$4863,'A2'!BX$7,'D5'!$BS$11:$BS$4863,"taip")</f>
        <v>0</v>
      </c>
      <c r="BY12" s="221">
        <f t="shared" si="44"/>
        <v>40551</v>
      </c>
      <c r="BZ12" s="222">
        <f>SUMIFS('D5'!$AG$11:$AG$4863,'D5'!$B$11:$B$4863,'A2'!$D12,'D5'!$BK$11:$BK$4863,BZ$7,'D5'!$BS$11:$BS$4863,"taip")</f>
        <v>0</v>
      </c>
      <c r="CA12" s="222">
        <f>SUMIFS('D5'!$AG$11:$AG$4863,'D5'!$B$11:$B$4863,'A2'!$D12,'D5'!$BK$11:$BK$4863,CA$7,'D5'!$BS$11:$BS$4863,"taip")</f>
        <v>20276</v>
      </c>
      <c r="CB12" s="222">
        <f>SUMIFS('D5'!$AG$11:$AG$4863,'D5'!$B$11:$B$4863,'A2'!$D12,'D5'!$BK$11:$BK$4863,CB$7,'D5'!$BS$11:$BS$4863,"taip")</f>
        <v>20275</v>
      </c>
      <c r="CC12" s="222">
        <f>SUMIFS('D5'!$AG$11:$AG$4863,'D5'!$B$11:$B$4863,'A2'!$D12,'D5'!$BK$11:$BK$4863,CC$7,'D5'!$BS$11:$BS$4863,"taip")</f>
        <v>0</v>
      </c>
      <c r="CD12" s="222">
        <f>SUMIFS('D5'!$AG$11:$AG$4863,'D5'!$B$11:$B$4863,'A2'!$D12,'D5'!$BK$11:$BK$4863,CD$7,'D5'!$BS$11:$BS$4863,"taip")</f>
        <v>0</v>
      </c>
      <c r="CE12" s="222">
        <f>SUMIFS('D5'!$AG$11:$AG$4863,'D5'!$B$11:$B$4863,'A2'!$D12,'D5'!$BK$11:$BK$4863,CE$7,'D5'!$BS$11:$BS$4863,"taip")</f>
        <v>0</v>
      </c>
      <c r="CF12" s="220">
        <f t="shared" si="45"/>
        <v>49.998767015190367</v>
      </c>
      <c r="CG12" s="223">
        <f t="shared" si="59"/>
        <v>0</v>
      </c>
      <c r="CH12" s="223">
        <f t="shared" si="60"/>
        <v>25</v>
      </c>
      <c r="CI12" s="223">
        <f t="shared" si="61"/>
        <v>24.998767015190374</v>
      </c>
      <c r="CJ12" s="223">
        <f t="shared" si="62"/>
        <v>0</v>
      </c>
      <c r="CK12" s="223">
        <f t="shared" si="63"/>
        <v>0</v>
      </c>
      <c r="CL12" s="223">
        <f t="shared" si="64"/>
        <v>0</v>
      </c>
    </row>
    <row r="13" spans="1:90" ht="23" x14ac:dyDescent="0.35">
      <c r="A13" s="10" t="s">
        <v>22</v>
      </c>
      <c r="B13" s="197" t="str">
        <f>'VPS1'!C13</f>
        <v>MAZE</v>
      </c>
      <c r="C13" s="213" t="str">
        <f>'VPS1'!D13</f>
        <v>Aplinkai palankaus smulkaus verslo kūrimas ir plėtra</v>
      </c>
      <c r="D13" s="54" t="str">
        <f>'VPS1'!J13</f>
        <v>MAŽE-LEADER-20VVG-03-04</v>
      </c>
      <c r="E13" s="54" t="str">
        <f>'VPS1'!L13</f>
        <v>EŽŪFKP</v>
      </c>
      <c r="F13" s="198">
        <f>'VPS1'!G13</f>
        <v>700000</v>
      </c>
      <c r="G13" s="221">
        <f t="shared" si="32"/>
        <v>10</v>
      </c>
      <c r="H13" s="222">
        <f>COUNTIFS('D5'!$B$11:$B$4863,'A2'!$D13,'D5'!$BH$11:$BH$4863,'A2'!H$7,'D5'!$BN$11:$BN$4863,"taip")</f>
        <v>2</v>
      </c>
      <c r="I13" s="222">
        <f>COUNTIFS('D5'!$B$11:$B$4863,'A2'!$D13,'D5'!$BH$11:$BH$4863,'A2'!I$7,'D5'!$BN$11:$BN$4863,"taip")</f>
        <v>5</v>
      </c>
      <c r="J13" s="222">
        <f>COUNTIFS('D5'!$B$11:$B$4863,'A2'!$D13,'D5'!$BH$11:$BH$4863,'A2'!J$7,'D5'!$BN$11:$BN$4863,"taip")</f>
        <v>3</v>
      </c>
      <c r="K13" s="222">
        <f>COUNTIFS('D5'!$B$11:$B$4863,'A2'!$D13,'D5'!$BH$11:$BH$4863,'A2'!K$7,'D5'!$BN$11:$BN$4863,"taip")</f>
        <v>0</v>
      </c>
      <c r="L13" s="222">
        <f>COUNTIFS('D5'!$B$11:$B$4863,'A2'!$D13,'D5'!$BH$11:$BH$4863,'A2'!L$7,'D5'!$BN$11:$BN$4863,"taip")</f>
        <v>0</v>
      </c>
      <c r="M13" s="222">
        <f>COUNTIFS('D5'!$B$11:$B$4863,'A2'!$D13,'D5'!$BH$11:$BH$4863,'A2'!M$7,'D5'!$BN$11:$BN$4863,"taip")</f>
        <v>0</v>
      </c>
      <c r="N13" s="221">
        <f t="shared" si="33"/>
        <v>698860.1100000001</v>
      </c>
      <c r="O13" s="222">
        <f>SUMIFS('D5'!$L$11:$L$4863,'D5'!$B$11:$B$4863,'A2'!$D13,'D5'!$BH$11:$BH$4863,O$7,'D5'!$BN$11:$BN$4863,"taip")</f>
        <v>102148.15</v>
      </c>
      <c r="P13" s="222">
        <f>SUMIFS('D5'!$L$11:$L$4863,'D5'!$B$11:$B$4863,'A2'!$D13,'D5'!$BH$11:$BH$4863,P$7,'D5'!$BN$11:$BN$4863,"taip")</f>
        <v>398439.03</v>
      </c>
      <c r="Q13" s="222">
        <f>SUMIFS('D5'!$L$11:$L$4863,'D5'!$B$11:$B$4863,'A2'!$D13,'D5'!$BH$11:$BH$4863,Q$7,'D5'!$BN$11:$BN$4863,"taip")</f>
        <v>198272.93</v>
      </c>
      <c r="R13" s="222">
        <f>SUMIFS('D5'!$L$11:$L$4863,'D5'!$B$11:$B$4863,'A2'!$D13,'D5'!$BH$11:$BH$4863,R$7,'D5'!$BN$11:$BN$4863,"taip")</f>
        <v>0</v>
      </c>
      <c r="S13" s="222">
        <f>SUMIFS('D5'!$L$11:$L$4863,'D5'!$B$11:$B$4863,'A2'!$D13,'D5'!$BH$11:$BH$4863,S$7,'D5'!$BN$11:$BN$4863,"taip")</f>
        <v>0</v>
      </c>
      <c r="T13" s="222">
        <f>SUMIFS('D5'!$L$11:$L$4863,'D5'!$B$11:$B$4863,'A2'!$D13,'D5'!$BH$11:$BH$4863,T$7,'D5'!$BN$11:$BN$4863,"taip")</f>
        <v>0</v>
      </c>
      <c r="U13" s="244">
        <f t="shared" si="34"/>
        <v>99.837158571428589</v>
      </c>
      <c r="V13" s="223">
        <f t="shared" si="46"/>
        <v>14.592592857142856</v>
      </c>
      <c r="W13" s="223">
        <f t="shared" si="2"/>
        <v>56.91986142857143</v>
      </c>
      <c r="X13" s="223">
        <f t="shared" si="3"/>
        <v>28.324704285714287</v>
      </c>
      <c r="Y13" s="223">
        <f t="shared" si="4"/>
        <v>0</v>
      </c>
      <c r="Z13" s="223">
        <f t="shared" si="5"/>
        <v>0</v>
      </c>
      <c r="AA13" s="223">
        <f t="shared" si="6"/>
        <v>0</v>
      </c>
      <c r="AB13" s="221">
        <f t="shared" si="35"/>
        <v>7</v>
      </c>
      <c r="AC13" s="222">
        <f>COUNTIFS('D5'!$B$11:$B$4863,'A2'!$D13,'D5'!$BI$11:$BI$4863,'A2'!AC$7,'D5'!$BO$11:$BO$4863,"taip")</f>
        <v>2</v>
      </c>
      <c r="AD13" s="222">
        <f>COUNTIFS('D5'!$B$11:$B$4863,'A2'!$D13,'D5'!$BI$11:$BI$4863,'A2'!AD$7,'D5'!$BO$11:$BO$4863,"taip")</f>
        <v>5</v>
      </c>
      <c r="AE13" s="222">
        <f>COUNTIFS('D5'!$B$11:$B$4863,'A2'!$D13,'D5'!$BI$11:$BI$4863,'A2'!AE$7,'D5'!$BO$11:$BO$4863,"taip")</f>
        <v>0</v>
      </c>
      <c r="AF13" s="222">
        <f>COUNTIFS('D5'!$B$11:$B$4863,'A2'!$D13,'D5'!$BI$11:$BI$4863,'A2'!AF$7,'D5'!$BO$11:$BO$4863,"taip")</f>
        <v>0</v>
      </c>
      <c r="AG13" s="222">
        <f>COUNTIFS('D5'!$B$11:$B$4863,'A2'!$D13,'D5'!$BI$11:$BI$4863,'A2'!AG$7,'D5'!$BO$11:$BO$4863,"taip")</f>
        <v>0</v>
      </c>
      <c r="AH13" s="222">
        <f>COUNTIFS('D5'!$B$11:$B$4863,'A2'!$D13,'D5'!$BI$11:$BI$4863,'A2'!AH$7,'D5'!$BO$11:$BO$4863,"taip")</f>
        <v>0</v>
      </c>
      <c r="AI13" s="221">
        <f t="shared" si="36"/>
        <v>398438</v>
      </c>
      <c r="AJ13" s="222">
        <f>SUMIFS('D5'!$AG$11:$AG$4863,'D5'!$B$11:$B$4863,'A2'!$D13,'D5'!$BI$11:$BI$4863,AJ$7,'D5'!$BO$11:$BO$4863,"taip")</f>
        <v>0</v>
      </c>
      <c r="AK13" s="222">
        <f>SUMIFS('D5'!$AG$11:$AG$4863,'D5'!$B$11:$B$4863,'A2'!$D13,'D5'!$BI$11:$BI$4863,AK$7,'D5'!$BO$11:$BO$4863,"taip")</f>
        <v>398438</v>
      </c>
      <c r="AL13" s="222">
        <f>SUMIFS('D5'!$AG$11:$AG$4863,'D5'!$B$11:$B$4863,'A2'!$D13,'D5'!$BI$11:$BI$4863,AL$7,'D5'!$BO$11:$BO$4863,"taip")</f>
        <v>0</v>
      </c>
      <c r="AM13" s="222">
        <f>SUMIFS('D5'!$AG$11:$AG$4863,'D5'!$B$11:$B$4863,'A2'!$D13,'D5'!$BI$11:$BI$4863,AM$7,'D5'!$BO$11:$BO$4863,"taip")</f>
        <v>0</v>
      </c>
      <c r="AN13" s="222">
        <f>SUMIFS('D5'!$AG$11:$AG$4863,'D5'!$B$11:$B$4863,'A2'!$D13,'D5'!$BI$11:$BI$4863,AN$7,'D5'!$BO$11:$BO$4863,"taip")</f>
        <v>0</v>
      </c>
      <c r="AO13" s="222">
        <f>SUMIFS('D5'!$AG$11:$AG$4863,'D5'!$B$11:$B$4863,'A2'!$D13,'D5'!$BI$11:$BI$4863,AO$7,'D5'!$BO$11:$BO$4863,"taip")</f>
        <v>0</v>
      </c>
      <c r="AP13" s="244">
        <f t="shared" si="37"/>
        <v>56.919714285714285</v>
      </c>
      <c r="AQ13" s="223">
        <f t="shared" si="47"/>
        <v>0</v>
      </c>
      <c r="AR13" s="223">
        <f t="shared" si="48"/>
        <v>56.919714285714285</v>
      </c>
      <c r="AS13" s="223">
        <f t="shared" si="49"/>
        <v>0</v>
      </c>
      <c r="AT13" s="223">
        <f t="shared" si="50"/>
        <v>0</v>
      </c>
      <c r="AU13" s="223">
        <f t="shared" si="51"/>
        <v>0</v>
      </c>
      <c r="AV13" s="223">
        <f t="shared" si="52"/>
        <v>0</v>
      </c>
      <c r="AW13" s="221">
        <f t="shared" si="39"/>
        <v>6</v>
      </c>
      <c r="AX13" s="222">
        <f>COUNTIFS('D5'!$B$11:$B$4863,'A2'!$D13,'D5'!$BJ$11:$BJ$4863,'A2'!AX$7,'D5'!$BP$11:$BP$4863,"taip")</f>
        <v>0</v>
      </c>
      <c r="AY13" s="222">
        <f>COUNTIFS('D5'!$B$11:$B$4863,'A2'!$D13,'D5'!$BJ$11:$BJ$4863,'A2'!AY$7,'D5'!$BP$11:$BP$4863,"taip")</f>
        <v>5</v>
      </c>
      <c r="AZ13" s="222">
        <f>COUNTIFS('D5'!$B$11:$B$4863,'A2'!$D13,'D5'!$BJ$11:$BJ$4863,'A2'!AZ$7,'D5'!$BP$11:$BP$4863,"taip")</f>
        <v>1</v>
      </c>
      <c r="BA13" s="222">
        <f>COUNTIFS('D5'!$B$11:$B$4863,'A2'!$D13,'D5'!$BJ$11:$BJ$4863,'A2'!BA$7,'D5'!$BP$11:$BP$4863,"taip")</f>
        <v>0</v>
      </c>
      <c r="BB13" s="222">
        <f>COUNTIFS('D5'!$B$11:$B$4863,'A2'!$D13,'D5'!$BJ$11:$BJ$4863,'A2'!BB$7,'D5'!$BP$11:$BP$4863,"taip")</f>
        <v>0</v>
      </c>
      <c r="BC13" s="222">
        <f>COUNTIFS('D5'!$B$11:$B$4863,'A2'!$D13,'D5'!$BJ$11:$BJ$4863,'A2'!BC$7,'D5'!$BP$11:$BP$4863,"taip")</f>
        <v>0</v>
      </c>
      <c r="BD13" s="221">
        <f t="shared" si="40"/>
        <v>398438</v>
      </c>
      <c r="BE13" s="222">
        <f>SUMIFS('D5'!$AG$11:$AG$4863,'D5'!$B$11:$B$4863,'A2'!$D13,'D5'!$BJ$11:$BJ$4863,BE$7,'D5'!$BP$11:$BP$4863,"taip")</f>
        <v>0</v>
      </c>
      <c r="BF13" s="222">
        <f>SUMIFS('D5'!$AG$11:$AG$4863,'D5'!$B$11:$B$4863,'A2'!$D13,'D5'!$BJ$11:$BJ$4863,BF$7,'D5'!$BP$11:$BP$4863,"taip")</f>
        <v>310071</v>
      </c>
      <c r="BG13" s="222">
        <f>SUMIFS('D5'!$AG$11:$AG$4863,'D5'!$B$11:$B$4863,'A2'!$D13,'D5'!$BJ$11:$BJ$4863,BG$7,'D5'!$BP$11:$BP$4863,"taip")</f>
        <v>88367</v>
      </c>
      <c r="BH13" s="222">
        <f>SUMIFS('D5'!$AG$11:$AG$4863,'D5'!$B$11:$B$4863,'A2'!$D13,'D5'!$BJ$11:$BJ$4863,BH$7,'D5'!$BP$11:$BP$4863,"taip")</f>
        <v>0</v>
      </c>
      <c r="BI13" s="222">
        <f>SUMIFS('D5'!$AG$11:$AG$4863,'D5'!$B$11:$B$4863,'A2'!$D13,'D5'!$BJ$11:$BJ$4863,BI$7,'D5'!$BP$11:$BP$4863,"taip")</f>
        <v>0</v>
      </c>
      <c r="BJ13" s="222">
        <f>SUMIFS('D5'!$AG$11:$AG$4863,'D5'!$B$11:$B$4863,'A2'!$D13,'D5'!$BJ$11:$BJ$4863,BJ$7,'D5'!$BP$11:$BP$4863,"taip")</f>
        <v>0</v>
      </c>
      <c r="BK13" s="220">
        <f t="shared" si="41"/>
        <v>56.919714285714285</v>
      </c>
      <c r="BL13" s="223">
        <f t="shared" si="53"/>
        <v>0</v>
      </c>
      <c r="BM13" s="223">
        <f t="shared" si="54"/>
        <v>44.295857142857145</v>
      </c>
      <c r="BN13" s="223">
        <f t="shared" si="55"/>
        <v>12.623857142857142</v>
      </c>
      <c r="BO13" s="223">
        <f t="shared" si="56"/>
        <v>0</v>
      </c>
      <c r="BP13" s="223">
        <f t="shared" si="57"/>
        <v>0</v>
      </c>
      <c r="BQ13" s="223">
        <f t="shared" si="58"/>
        <v>0</v>
      </c>
      <c r="BR13" s="221">
        <f t="shared" si="43"/>
        <v>1</v>
      </c>
      <c r="BS13" s="222">
        <f>COUNTIFS('D5'!$B$11:$B$4863,'A2'!$D13,'D5'!$BK$11:$BK$4863,'A2'!BS$7,'D5'!$BS$11:$BS$4863,"taip")</f>
        <v>0</v>
      </c>
      <c r="BT13" s="222">
        <f>COUNTIFS('D5'!$B$11:$B$4863,'A2'!$D13,'D5'!$BK$11:$BK$4863,'A2'!BT$7,'D5'!$BS$11:$BS$4863,"taip")</f>
        <v>1</v>
      </c>
      <c r="BU13" s="222">
        <f>COUNTIFS('D5'!$B$11:$B$4863,'A2'!$D13,'D5'!$BK$11:$BK$4863,'A2'!BU$7,'D5'!$BS$11:$BS$4863,"taip")</f>
        <v>0</v>
      </c>
      <c r="BV13" s="222">
        <f>COUNTIFS('D5'!$B$11:$B$4863,'A2'!$D13,'D5'!$BK$11:$BK$4863,'A2'!BV$7,'D5'!$BS$11:$BS$4863,"taip")</f>
        <v>0</v>
      </c>
      <c r="BW13" s="222">
        <f>COUNTIFS('D5'!$B$11:$B$4863,'A2'!$D13,'D5'!$BK$11:$BK$4863,'A2'!BW$7,'D5'!$BS$11:$BS$4863,"taip")</f>
        <v>0</v>
      </c>
      <c r="BX13" s="222">
        <f>COUNTIFS('D5'!$B$11:$B$4863,'A2'!$D13,'D5'!$BK$11:$BK$4863,'A2'!BX$7,'D5'!$BS$11:$BS$4863,"taip")</f>
        <v>0</v>
      </c>
      <c r="BY13" s="221">
        <f t="shared" si="44"/>
        <v>10754</v>
      </c>
      <c r="BZ13" s="222">
        <f>SUMIFS('D5'!$AG$11:$AG$4863,'D5'!$B$11:$B$4863,'A2'!$D13,'D5'!$BK$11:$BK$4863,BZ$7,'D5'!$BS$11:$BS$4863,"taip")</f>
        <v>0</v>
      </c>
      <c r="CA13" s="222">
        <f>SUMIFS('D5'!$AG$11:$AG$4863,'D5'!$B$11:$B$4863,'A2'!$D13,'D5'!$BK$11:$BK$4863,CA$7,'D5'!$BS$11:$BS$4863,"taip")</f>
        <v>10754</v>
      </c>
      <c r="CB13" s="222">
        <f>SUMIFS('D5'!$AG$11:$AG$4863,'D5'!$B$11:$B$4863,'A2'!$D13,'D5'!$BK$11:$BK$4863,CB$7,'D5'!$BS$11:$BS$4863,"taip")</f>
        <v>0</v>
      </c>
      <c r="CC13" s="222">
        <f>SUMIFS('D5'!$AG$11:$AG$4863,'D5'!$B$11:$B$4863,'A2'!$D13,'D5'!$BK$11:$BK$4863,CC$7,'D5'!$BS$11:$BS$4863,"taip")</f>
        <v>0</v>
      </c>
      <c r="CD13" s="222">
        <f>SUMIFS('D5'!$AG$11:$AG$4863,'D5'!$B$11:$B$4863,'A2'!$D13,'D5'!$BK$11:$BK$4863,CD$7,'D5'!$BS$11:$BS$4863,"taip")</f>
        <v>0</v>
      </c>
      <c r="CE13" s="222">
        <f>SUMIFS('D5'!$AG$11:$AG$4863,'D5'!$B$11:$B$4863,'A2'!$D13,'D5'!$BK$11:$BK$4863,CE$7,'D5'!$BS$11:$BS$4863,"taip")</f>
        <v>0</v>
      </c>
      <c r="CF13" s="220">
        <f t="shared" si="45"/>
        <v>1.5362857142857143</v>
      </c>
      <c r="CG13" s="223">
        <f t="shared" si="59"/>
        <v>0</v>
      </c>
      <c r="CH13" s="223">
        <f t="shared" si="60"/>
        <v>1.5362857142857143</v>
      </c>
      <c r="CI13" s="223">
        <f t="shared" si="61"/>
        <v>0</v>
      </c>
      <c r="CJ13" s="223">
        <f t="shared" si="62"/>
        <v>0</v>
      </c>
      <c r="CK13" s="223">
        <f t="shared" si="63"/>
        <v>0</v>
      </c>
      <c r="CL13" s="223">
        <f t="shared" si="64"/>
        <v>0</v>
      </c>
    </row>
    <row r="14" spans="1:90" x14ac:dyDescent="0.35">
      <c r="A14" s="10" t="s">
        <v>25</v>
      </c>
      <c r="B14" s="197">
        <f>'VPS1'!C14</f>
        <v>0</v>
      </c>
      <c r="C14" s="213">
        <f>'VPS1'!D14</f>
        <v>0</v>
      </c>
      <c r="D14" s="54">
        <f>'VPS1'!J14</f>
        <v>0</v>
      </c>
      <c r="E14" s="54" t="str">
        <f>'VPS1'!L14</f>
        <v>EŽŪFKP</v>
      </c>
      <c r="F14" s="198">
        <f>'VPS1'!G14</f>
        <v>0</v>
      </c>
      <c r="G14" s="221">
        <f t="shared" si="32"/>
        <v>0</v>
      </c>
      <c r="H14" s="222">
        <f>COUNTIFS('D5'!$B$11:$B$4863,'A2'!$D14,'D5'!$BH$11:$BH$4863,'A2'!H$7,'D5'!$BN$11:$BN$4863,"taip")</f>
        <v>0</v>
      </c>
      <c r="I14" s="222">
        <f>COUNTIFS('D5'!$B$11:$B$4863,'A2'!$D14,'D5'!$BH$11:$BH$4863,'A2'!I$7,'D5'!$BN$11:$BN$4863,"taip")</f>
        <v>0</v>
      </c>
      <c r="J14" s="222">
        <f>COUNTIFS('D5'!$B$11:$B$4863,'A2'!$D14,'D5'!$BH$11:$BH$4863,'A2'!J$7,'D5'!$BN$11:$BN$4863,"taip")</f>
        <v>0</v>
      </c>
      <c r="K14" s="222">
        <f>COUNTIFS('D5'!$B$11:$B$4863,'A2'!$D14,'D5'!$BH$11:$BH$4863,'A2'!K$7,'D5'!$BN$11:$BN$4863,"taip")</f>
        <v>0</v>
      </c>
      <c r="L14" s="222">
        <f>COUNTIFS('D5'!$B$11:$B$4863,'A2'!$D14,'D5'!$BH$11:$BH$4863,'A2'!L$7,'D5'!$BN$11:$BN$4863,"taip")</f>
        <v>0</v>
      </c>
      <c r="M14" s="222">
        <f>COUNTIFS('D5'!$B$11:$B$4863,'A2'!$D14,'D5'!$BH$11:$BH$4863,'A2'!M$7,'D5'!$BN$11:$BN$4863,"taip")</f>
        <v>0</v>
      </c>
      <c r="N14" s="221">
        <f t="shared" si="33"/>
        <v>0</v>
      </c>
      <c r="O14" s="222">
        <f>SUMIFS('D5'!$L$11:$L$4863,'D5'!$B$11:$B$4863,'A2'!$D14,'D5'!$BH$11:$BH$4863,O$7,'D5'!$BN$11:$BN$4863,"taip")</f>
        <v>0</v>
      </c>
      <c r="P14" s="222">
        <f>SUMIFS('D5'!$L$11:$L$4863,'D5'!$B$11:$B$4863,'A2'!$D14,'D5'!$BH$11:$BH$4863,P$7,'D5'!$BN$11:$BN$4863,"taip")</f>
        <v>0</v>
      </c>
      <c r="Q14" s="222">
        <f>SUMIFS('D5'!$L$11:$L$4863,'D5'!$B$11:$B$4863,'A2'!$D14,'D5'!$BH$11:$BH$4863,Q$7,'D5'!$BN$11:$BN$4863,"taip")</f>
        <v>0</v>
      </c>
      <c r="R14" s="222">
        <f>SUMIFS('D5'!$L$11:$L$4863,'D5'!$B$11:$B$4863,'A2'!$D14,'D5'!$BH$11:$BH$4863,R$7,'D5'!$BN$11:$BN$4863,"taip")</f>
        <v>0</v>
      </c>
      <c r="S14" s="222">
        <f>SUMIFS('D5'!$L$11:$L$4863,'D5'!$B$11:$B$4863,'A2'!$D14,'D5'!$BH$11:$BH$4863,S$7,'D5'!$BN$11:$BN$4863,"taip")</f>
        <v>0</v>
      </c>
      <c r="T14" s="222">
        <f>SUMIFS('D5'!$L$11:$L$4863,'D5'!$B$11:$B$4863,'A2'!$D14,'D5'!$BH$11:$BH$4863,T$7,'D5'!$BN$11:$BN$4863,"taip")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COUNTIFS('D5'!$B$11:$B$4863,'A2'!$D14,'D5'!$BI$11:$BI$4863,'A2'!AC$7,'D5'!$BO$11:$BO$4863,"taip")</f>
        <v>0</v>
      </c>
      <c r="AD14" s="222">
        <f>COUNTIFS('D5'!$B$11:$B$4863,'A2'!$D14,'D5'!$BI$11:$BI$4863,'A2'!AD$7,'D5'!$BO$11:$BO$4863,"taip")</f>
        <v>0</v>
      </c>
      <c r="AE14" s="222">
        <f>COUNTIFS('D5'!$B$11:$B$4863,'A2'!$D14,'D5'!$BI$11:$BI$4863,'A2'!AE$7,'D5'!$BO$11:$BO$4863,"taip")</f>
        <v>0</v>
      </c>
      <c r="AF14" s="222">
        <f>COUNTIFS('D5'!$B$11:$B$4863,'A2'!$D14,'D5'!$BI$11:$BI$4863,'A2'!AF$7,'D5'!$BO$11:$BO$4863,"taip")</f>
        <v>0</v>
      </c>
      <c r="AG14" s="222">
        <f>COUNTIFS('D5'!$B$11:$B$4863,'A2'!$D14,'D5'!$BI$11:$BI$4863,'A2'!AG$7,'D5'!$BO$11:$BO$4863,"taip")</f>
        <v>0</v>
      </c>
      <c r="AH14" s="222">
        <f>COUNTIFS('D5'!$B$11:$B$4863,'A2'!$D14,'D5'!$BI$11:$BI$4863,'A2'!AH$7,'D5'!$BO$11:$BO$4863,"taip")</f>
        <v>0</v>
      </c>
      <c r="AI14" s="221">
        <f t="shared" si="36"/>
        <v>0</v>
      </c>
      <c r="AJ14" s="222">
        <f>SUMIFS('D5'!$AG$11:$AG$4863,'D5'!$B$11:$B$4863,'A2'!$D14,'D5'!$BI$11:$BI$4863,AJ$7,'D5'!$BO$11:$BO$4863,"taip")</f>
        <v>0</v>
      </c>
      <c r="AK14" s="222">
        <f>SUMIFS('D5'!$AG$11:$AG$4863,'D5'!$B$11:$B$4863,'A2'!$D14,'D5'!$BI$11:$BI$4863,AK$7,'D5'!$BO$11:$BO$4863,"taip")</f>
        <v>0</v>
      </c>
      <c r="AL14" s="222">
        <f>SUMIFS('D5'!$AG$11:$AG$4863,'D5'!$B$11:$B$4863,'A2'!$D14,'D5'!$BI$11:$BI$4863,AL$7,'D5'!$BO$11:$BO$4863,"taip")</f>
        <v>0</v>
      </c>
      <c r="AM14" s="222">
        <f>SUMIFS('D5'!$AG$11:$AG$4863,'D5'!$B$11:$B$4863,'A2'!$D14,'D5'!$BI$11:$BI$4863,AM$7,'D5'!$BO$11:$BO$4863,"taip")</f>
        <v>0</v>
      </c>
      <c r="AN14" s="222">
        <f>SUMIFS('D5'!$AG$11:$AG$4863,'D5'!$B$11:$B$4863,'A2'!$D14,'D5'!$BI$11:$BI$4863,AN$7,'D5'!$BO$11:$BO$4863,"taip")</f>
        <v>0</v>
      </c>
      <c r="AO14" s="222">
        <f>SUMIFS('D5'!$AG$11:$AG$4863,'D5'!$B$11:$B$4863,'A2'!$D14,'D5'!$BI$11:$BI$4863,AO$7,'D5'!$BO$11:$BO$4863,"taip")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COUNTIFS('D5'!$B$11:$B$4863,'A2'!$D14,'D5'!$BJ$11:$BJ$4863,'A2'!AX$7,'D5'!$BP$11:$BP$4863,"taip")</f>
        <v>0</v>
      </c>
      <c r="AY14" s="222">
        <f>COUNTIFS('D5'!$B$11:$B$4863,'A2'!$D14,'D5'!$BJ$11:$BJ$4863,'A2'!AY$7,'D5'!$BP$11:$BP$4863,"taip")</f>
        <v>0</v>
      </c>
      <c r="AZ14" s="222">
        <f>COUNTIFS('D5'!$B$11:$B$4863,'A2'!$D14,'D5'!$BJ$11:$BJ$4863,'A2'!AZ$7,'D5'!$BP$11:$BP$4863,"taip")</f>
        <v>0</v>
      </c>
      <c r="BA14" s="222">
        <f>COUNTIFS('D5'!$B$11:$B$4863,'A2'!$D14,'D5'!$BJ$11:$BJ$4863,'A2'!BA$7,'D5'!$BP$11:$BP$4863,"taip")</f>
        <v>0</v>
      </c>
      <c r="BB14" s="222">
        <f>COUNTIFS('D5'!$B$11:$B$4863,'A2'!$D14,'D5'!$BJ$11:$BJ$4863,'A2'!BB$7,'D5'!$BP$11:$BP$4863,"taip")</f>
        <v>0</v>
      </c>
      <c r="BC14" s="222">
        <f>COUNTIFS('D5'!$B$11:$B$4863,'A2'!$D14,'D5'!$BJ$11:$BJ$4863,'A2'!BC$7,'D5'!$BP$11:$BP$4863,"taip")</f>
        <v>0</v>
      </c>
      <c r="BD14" s="221">
        <f t="shared" si="40"/>
        <v>0</v>
      </c>
      <c r="BE14" s="222">
        <f>SUMIFS('D5'!$AG$11:$AG$4863,'D5'!$B$11:$B$4863,'A2'!$D14,'D5'!$BJ$11:$BJ$4863,BE$7,'D5'!$BP$11:$BP$4863,"taip")</f>
        <v>0</v>
      </c>
      <c r="BF14" s="222">
        <f>SUMIFS('D5'!$AG$11:$AG$4863,'D5'!$B$11:$B$4863,'A2'!$D14,'D5'!$BJ$11:$BJ$4863,BF$7,'D5'!$BP$11:$BP$4863,"taip")</f>
        <v>0</v>
      </c>
      <c r="BG14" s="222">
        <f>SUMIFS('D5'!$AG$11:$AG$4863,'D5'!$B$11:$B$4863,'A2'!$D14,'D5'!$BJ$11:$BJ$4863,BG$7,'D5'!$BP$11:$BP$4863,"taip")</f>
        <v>0</v>
      </c>
      <c r="BH14" s="222">
        <f>SUMIFS('D5'!$AG$11:$AG$4863,'D5'!$B$11:$B$4863,'A2'!$D14,'D5'!$BJ$11:$BJ$4863,BH$7,'D5'!$BP$11:$BP$4863,"taip")</f>
        <v>0</v>
      </c>
      <c r="BI14" s="222">
        <f>SUMIFS('D5'!$AG$11:$AG$4863,'D5'!$B$11:$B$4863,'A2'!$D14,'D5'!$BJ$11:$BJ$4863,BI$7,'D5'!$BP$11:$BP$4863,"taip")</f>
        <v>0</v>
      </c>
      <c r="BJ14" s="222">
        <f>SUMIFS('D5'!$AG$11:$AG$4863,'D5'!$B$11:$B$4863,'A2'!$D14,'D5'!$BJ$11:$BJ$4863,BJ$7,'D5'!$BP$11:$BP$4863,"taip")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COUNTIFS('D5'!$B$11:$B$4863,'A2'!$D14,'D5'!$BK$11:$BK$4863,'A2'!BS$7,'D5'!$BS$11:$BS$4863,"taip")</f>
        <v>0</v>
      </c>
      <c r="BT14" s="222">
        <f>COUNTIFS('D5'!$B$11:$B$4863,'A2'!$D14,'D5'!$BK$11:$BK$4863,'A2'!BT$7,'D5'!$BS$11:$BS$4863,"taip")</f>
        <v>0</v>
      </c>
      <c r="BU14" s="222">
        <f>COUNTIFS('D5'!$B$11:$B$4863,'A2'!$D14,'D5'!$BK$11:$BK$4863,'A2'!BU$7,'D5'!$BS$11:$BS$4863,"taip")</f>
        <v>0</v>
      </c>
      <c r="BV14" s="222">
        <f>COUNTIFS('D5'!$B$11:$B$4863,'A2'!$D14,'D5'!$BK$11:$BK$4863,'A2'!BV$7,'D5'!$BS$11:$BS$4863,"taip")</f>
        <v>0</v>
      </c>
      <c r="BW14" s="222">
        <f>COUNTIFS('D5'!$B$11:$B$4863,'A2'!$D14,'D5'!$BK$11:$BK$4863,'A2'!BW$7,'D5'!$BS$11:$BS$4863,"taip")</f>
        <v>0</v>
      </c>
      <c r="BX14" s="222">
        <f>COUNTIFS('D5'!$B$11:$B$4863,'A2'!$D14,'D5'!$BK$11:$BK$4863,'A2'!BX$7,'D5'!$BS$11:$BS$4863,"taip")</f>
        <v>0</v>
      </c>
      <c r="BY14" s="221">
        <f t="shared" si="44"/>
        <v>0</v>
      </c>
      <c r="BZ14" s="222">
        <f>SUMIFS('D5'!$AG$11:$AG$4863,'D5'!$B$11:$B$4863,'A2'!$D14,'D5'!$BK$11:$BK$4863,BZ$7,'D5'!$BS$11:$BS$4863,"taip")</f>
        <v>0</v>
      </c>
      <c r="CA14" s="222">
        <f>SUMIFS('D5'!$AG$11:$AG$4863,'D5'!$B$11:$B$4863,'A2'!$D14,'D5'!$BK$11:$BK$4863,CA$7,'D5'!$BS$11:$BS$4863,"taip")</f>
        <v>0</v>
      </c>
      <c r="CB14" s="222">
        <f>SUMIFS('D5'!$AG$11:$AG$4863,'D5'!$B$11:$B$4863,'A2'!$D14,'D5'!$BK$11:$BK$4863,CB$7,'D5'!$BS$11:$BS$4863,"taip")</f>
        <v>0</v>
      </c>
      <c r="CC14" s="222">
        <f>SUMIFS('D5'!$AG$11:$AG$4863,'D5'!$B$11:$B$4863,'A2'!$D14,'D5'!$BK$11:$BK$4863,CC$7,'D5'!$BS$11:$BS$4863,"taip")</f>
        <v>0</v>
      </c>
      <c r="CD14" s="222">
        <f>SUMIFS('D5'!$AG$11:$AG$4863,'D5'!$B$11:$B$4863,'A2'!$D14,'D5'!$BK$11:$BK$4863,CD$7,'D5'!$BS$11:$BS$4863,"taip")</f>
        <v>0</v>
      </c>
      <c r="CE14" s="222">
        <f>SUMIFS('D5'!$AG$11:$AG$4863,'D5'!$B$11:$B$4863,'A2'!$D14,'D5'!$BK$11:$BK$4863,CE$7,'D5'!$BS$11:$BS$4863,"taip")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35">
      <c r="A15" s="10" t="s">
        <v>28</v>
      </c>
      <c r="B15" s="197">
        <f>'VPS1'!C15</f>
        <v>0</v>
      </c>
      <c r="C15" s="213">
        <f>'VPS1'!D15</f>
        <v>0</v>
      </c>
      <c r="D15" s="54">
        <f>'VPS1'!J15</f>
        <v>0</v>
      </c>
      <c r="E15" s="54" t="str">
        <f>'VPS1'!L15</f>
        <v>EŽŪFKP</v>
      </c>
      <c r="F15" s="198">
        <f>'VPS1'!G15</f>
        <v>0</v>
      </c>
      <c r="G15" s="221">
        <f t="shared" si="32"/>
        <v>0</v>
      </c>
      <c r="H15" s="222">
        <f>COUNTIFS('D5'!$B$11:$B$4863,'A2'!$D15,'D5'!$BH$11:$BH$4863,'A2'!H$7,'D5'!$BN$11:$BN$4863,"taip")</f>
        <v>0</v>
      </c>
      <c r="I15" s="222">
        <f>COUNTIFS('D5'!$B$11:$B$4863,'A2'!$D15,'D5'!$BH$11:$BH$4863,'A2'!I$7,'D5'!$BN$11:$BN$4863,"taip")</f>
        <v>0</v>
      </c>
      <c r="J15" s="222">
        <f>COUNTIFS('D5'!$B$11:$B$4863,'A2'!$D15,'D5'!$BH$11:$BH$4863,'A2'!J$7,'D5'!$BN$11:$BN$4863,"taip")</f>
        <v>0</v>
      </c>
      <c r="K15" s="222">
        <f>COUNTIFS('D5'!$B$11:$B$4863,'A2'!$D15,'D5'!$BH$11:$BH$4863,'A2'!K$7,'D5'!$BN$11:$BN$4863,"taip")</f>
        <v>0</v>
      </c>
      <c r="L15" s="222">
        <f>COUNTIFS('D5'!$B$11:$B$4863,'A2'!$D15,'D5'!$BH$11:$BH$4863,'A2'!L$7,'D5'!$BN$11:$BN$4863,"taip")</f>
        <v>0</v>
      </c>
      <c r="M15" s="222">
        <f>COUNTIFS('D5'!$B$11:$B$4863,'A2'!$D15,'D5'!$BH$11:$BH$4863,'A2'!M$7,'D5'!$BN$11:$BN$4863,"taip")</f>
        <v>0</v>
      </c>
      <c r="N15" s="221">
        <f t="shared" si="33"/>
        <v>0</v>
      </c>
      <c r="O15" s="222">
        <f>SUMIFS('D5'!$L$11:$L$4863,'D5'!$B$11:$B$4863,'A2'!$D15,'D5'!$BH$11:$BH$4863,O$7,'D5'!$BN$11:$BN$4863,"taip")</f>
        <v>0</v>
      </c>
      <c r="P15" s="222">
        <f>SUMIFS('D5'!$L$11:$L$4863,'D5'!$B$11:$B$4863,'A2'!$D15,'D5'!$BH$11:$BH$4863,P$7,'D5'!$BN$11:$BN$4863,"taip")</f>
        <v>0</v>
      </c>
      <c r="Q15" s="222">
        <f>SUMIFS('D5'!$L$11:$L$4863,'D5'!$B$11:$B$4863,'A2'!$D15,'D5'!$BH$11:$BH$4863,Q$7,'D5'!$BN$11:$BN$4863,"taip")</f>
        <v>0</v>
      </c>
      <c r="R15" s="222">
        <f>SUMIFS('D5'!$L$11:$L$4863,'D5'!$B$11:$B$4863,'A2'!$D15,'D5'!$BH$11:$BH$4863,R$7,'D5'!$BN$11:$BN$4863,"taip")</f>
        <v>0</v>
      </c>
      <c r="S15" s="222">
        <f>SUMIFS('D5'!$L$11:$L$4863,'D5'!$B$11:$B$4863,'A2'!$D15,'D5'!$BH$11:$BH$4863,S$7,'D5'!$BN$11:$BN$4863,"taip")</f>
        <v>0</v>
      </c>
      <c r="T15" s="222">
        <f>SUMIFS('D5'!$L$11:$L$4863,'D5'!$B$11:$B$4863,'A2'!$D15,'D5'!$BH$11:$BH$4863,T$7,'D5'!$BN$11:$BN$4863,"taip")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COUNTIFS('D5'!$B$11:$B$4863,'A2'!$D15,'D5'!$BI$11:$BI$4863,'A2'!AC$7,'D5'!$BO$11:$BO$4863,"taip")</f>
        <v>0</v>
      </c>
      <c r="AD15" s="222">
        <f>COUNTIFS('D5'!$B$11:$B$4863,'A2'!$D15,'D5'!$BI$11:$BI$4863,'A2'!AD$7,'D5'!$BO$11:$BO$4863,"taip")</f>
        <v>0</v>
      </c>
      <c r="AE15" s="222">
        <f>COUNTIFS('D5'!$B$11:$B$4863,'A2'!$D15,'D5'!$BI$11:$BI$4863,'A2'!AE$7,'D5'!$BO$11:$BO$4863,"taip")</f>
        <v>0</v>
      </c>
      <c r="AF15" s="222">
        <f>COUNTIFS('D5'!$B$11:$B$4863,'A2'!$D15,'D5'!$BI$11:$BI$4863,'A2'!AF$7,'D5'!$BO$11:$BO$4863,"taip")</f>
        <v>0</v>
      </c>
      <c r="AG15" s="222">
        <f>COUNTIFS('D5'!$B$11:$B$4863,'A2'!$D15,'D5'!$BI$11:$BI$4863,'A2'!AG$7,'D5'!$BO$11:$BO$4863,"taip")</f>
        <v>0</v>
      </c>
      <c r="AH15" s="222">
        <f>COUNTIFS('D5'!$B$11:$B$4863,'A2'!$D15,'D5'!$BI$11:$BI$4863,'A2'!AH$7,'D5'!$BO$11:$BO$4863,"taip")</f>
        <v>0</v>
      </c>
      <c r="AI15" s="221">
        <f t="shared" si="36"/>
        <v>0</v>
      </c>
      <c r="AJ15" s="222">
        <f>SUMIFS('D5'!$AG$11:$AG$4863,'D5'!$B$11:$B$4863,'A2'!$D15,'D5'!$BI$11:$BI$4863,AJ$7,'D5'!$BO$11:$BO$4863,"taip")</f>
        <v>0</v>
      </c>
      <c r="AK15" s="222">
        <f>SUMIFS('D5'!$AG$11:$AG$4863,'D5'!$B$11:$B$4863,'A2'!$D15,'D5'!$BI$11:$BI$4863,AK$7,'D5'!$BO$11:$BO$4863,"taip")</f>
        <v>0</v>
      </c>
      <c r="AL15" s="222">
        <f>SUMIFS('D5'!$AG$11:$AG$4863,'D5'!$B$11:$B$4863,'A2'!$D15,'D5'!$BI$11:$BI$4863,AL$7,'D5'!$BO$11:$BO$4863,"taip")</f>
        <v>0</v>
      </c>
      <c r="AM15" s="222">
        <f>SUMIFS('D5'!$AG$11:$AG$4863,'D5'!$B$11:$B$4863,'A2'!$D15,'D5'!$BI$11:$BI$4863,AM$7,'D5'!$BO$11:$BO$4863,"taip")</f>
        <v>0</v>
      </c>
      <c r="AN15" s="222">
        <f>SUMIFS('D5'!$AG$11:$AG$4863,'D5'!$B$11:$B$4863,'A2'!$D15,'D5'!$BI$11:$BI$4863,AN$7,'D5'!$BO$11:$BO$4863,"taip")</f>
        <v>0</v>
      </c>
      <c r="AO15" s="222">
        <f>SUMIFS('D5'!$AG$11:$AG$4863,'D5'!$B$11:$B$4863,'A2'!$D15,'D5'!$BI$11:$BI$4863,AO$7,'D5'!$BO$11:$BO$4863,"taip")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COUNTIFS('D5'!$B$11:$B$4863,'A2'!$D15,'D5'!$BJ$11:$BJ$4863,'A2'!AX$7,'D5'!$BP$11:$BP$4863,"taip")</f>
        <v>0</v>
      </c>
      <c r="AY15" s="222">
        <f>COUNTIFS('D5'!$B$11:$B$4863,'A2'!$D15,'D5'!$BJ$11:$BJ$4863,'A2'!AY$7,'D5'!$BP$11:$BP$4863,"taip")</f>
        <v>0</v>
      </c>
      <c r="AZ15" s="222">
        <f>COUNTIFS('D5'!$B$11:$B$4863,'A2'!$D15,'D5'!$BJ$11:$BJ$4863,'A2'!AZ$7,'D5'!$BP$11:$BP$4863,"taip")</f>
        <v>0</v>
      </c>
      <c r="BA15" s="222">
        <f>COUNTIFS('D5'!$B$11:$B$4863,'A2'!$D15,'D5'!$BJ$11:$BJ$4863,'A2'!BA$7,'D5'!$BP$11:$BP$4863,"taip")</f>
        <v>0</v>
      </c>
      <c r="BB15" s="222">
        <f>COUNTIFS('D5'!$B$11:$B$4863,'A2'!$D15,'D5'!$BJ$11:$BJ$4863,'A2'!BB$7,'D5'!$BP$11:$BP$4863,"taip")</f>
        <v>0</v>
      </c>
      <c r="BC15" s="222">
        <f>COUNTIFS('D5'!$B$11:$B$4863,'A2'!$D15,'D5'!$BJ$11:$BJ$4863,'A2'!BC$7,'D5'!$BP$11:$BP$4863,"taip")</f>
        <v>0</v>
      </c>
      <c r="BD15" s="221">
        <f t="shared" si="40"/>
        <v>0</v>
      </c>
      <c r="BE15" s="222">
        <f>SUMIFS('D5'!$AG$11:$AG$4863,'D5'!$B$11:$B$4863,'A2'!$D15,'D5'!$BJ$11:$BJ$4863,BE$7,'D5'!$BP$11:$BP$4863,"taip")</f>
        <v>0</v>
      </c>
      <c r="BF15" s="222">
        <f>SUMIFS('D5'!$AG$11:$AG$4863,'D5'!$B$11:$B$4863,'A2'!$D15,'D5'!$BJ$11:$BJ$4863,BF$7,'D5'!$BP$11:$BP$4863,"taip")</f>
        <v>0</v>
      </c>
      <c r="BG15" s="222">
        <f>SUMIFS('D5'!$AG$11:$AG$4863,'D5'!$B$11:$B$4863,'A2'!$D15,'D5'!$BJ$11:$BJ$4863,BG$7,'D5'!$BP$11:$BP$4863,"taip")</f>
        <v>0</v>
      </c>
      <c r="BH15" s="222">
        <f>SUMIFS('D5'!$AG$11:$AG$4863,'D5'!$B$11:$B$4863,'A2'!$D15,'D5'!$BJ$11:$BJ$4863,BH$7,'D5'!$BP$11:$BP$4863,"taip")</f>
        <v>0</v>
      </c>
      <c r="BI15" s="222">
        <f>SUMIFS('D5'!$AG$11:$AG$4863,'D5'!$B$11:$B$4863,'A2'!$D15,'D5'!$BJ$11:$BJ$4863,BI$7,'D5'!$BP$11:$BP$4863,"taip")</f>
        <v>0</v>
      </c>
      <c r="BJ15" s="222">
        <f>SUMIFS('D5'!$AG$11:$AG$4863,'D5'!$B$11:$B$4863,'A2'!$D15,'D5'!$BJ$11:$BJ$4863,BJ$7,'D5'!$BP$11:$BP$4863,"taip")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COUNTIFS('D5'!$B$11:$B$4863,'A2'!$D15,'D5'!$BK$11:$BK$4863,'A2'!BS$7,'D5'!$BS$11:$BS$4863,"taip")</f>
        <v>0</v>
      </c>
      <c r="BT15" s="222">
        <f>COUNTIFS('D5'!$B$11:$B$4863,'A2'!$D15,'D5'!$BK$11:$BK$4863,'A2'!BT$7,'D5'!$BS$11:$BS$4863,"taip")</f>
        <v>0</v>
      </c>
      <c r="BU15" s="222">
        <f>COUNTIFS('D5'!$B$11:$B$4863,'A2'!$D15,'D5'!$BK$11:$BK$4863,'A2'!BU$7,'D5'!$BS$11:$BS$4863,"taip")</f>
        <v>0</v>
      </c>
      <c r="BV15" s="222">
        <f>COUNTIFS('D5'!$B$11:$B$4863,'A2'!$D15,'D5'!$BK$11:$BK$4863,'A2'!BV$7,'D5'!$BS$11:$BS$4863,"taip")</f>
        <v>0</v>
      </c>
      <c r="BW15" s="222">
        <f>COUNTIFS('D5'!$B$11:$B$4863,'A2'!$D15,'D5'!$BK$11:$BK$4863,'A2'!BW$7,'D5'!$BS$11:$BS$4863,"taip")</f>
        <v>0</v>
      </c>
      <c r="BX15" s="222">
        <f>COUNTIFS('D5'!$B$11:$B$4863,'A2'!$D15,'D5'!$BK$11:$BK$4863,'A2'!BX$7,'D5'!$BS$11:$BS$4863,"taip")</f>
        <v>0</v>
      </c>
      <c r="BY15" s="221">
        <f t="shared" si="44"/>
        <v>0</v>
      </c>
      <c r="BZ15" s="222">
        <f>SUMIFS('D5'!$AG$11:$AG$4863,'D5'!$B$11:$B$4863,'A2'!$D15,'D5'!$BK$11:$BK$4863,BZ$7,'D5'!$BS$11:$BS$4863,"taip")</f>
        <v>0</v>
      </c>
      <c r="CA15" s="222">
        <f>SUMIFS('D5'!$AG$11:$AG$4863,'D5'!$B$11:$B$4863,'A2'!$D15,'D5'!$BK$11:$BK$4863,CA$7,'D5'!$BS$11:$BS$4863,"taip")</f>
        <v>0</v>
      </c>
      <c r="CB15" s="222">
        <f>SUMIFS('D5'!$AG$11:$AG$4863,'D5'!$B$11:$B$4863,'A2'!$D15,'D5'!$BK$11:$BK$4863,CB$7,'D5'!$BS$11:$BS$4863,"taip")</f>
        <v>0</v>
      </c>
      <c r="CC15" s="222">
        <f>SUMIFS('D5'!$AG$11:$AG$4863,'D5'!$B$11:$B$4863,'A2'!$D15,'D5'!$BK$11:$BK$4863,CC$7,'D5'!$BS$11:$BS$4863,"taip")</f>
        <v>0</v>
      </c>
      <c r="CD15" s="222">
        <f>SUMIFS('D5'!$AG$11:$AG$4863,'D5'!$B$11:$B$4863,'A2'!$D15,'D5'!$BK$11:$BK$4863,CD$7,'D5'!$BS$11:$BS$4863,"taip")</f>
        <v>0</v>
      </c>
      <c r="CE15" s="222">
        <f>SUMIFS('D5'!$AG$11:$AG$4863,'D5'!$B$11:$B$4863,'A2'!$D15,'D5'!$BK$11:$BK$4863,CE$7,'D5'!$BS$11:$BS$4863,"taip")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35">
      <c r="A16" s="10" t="s">
        <v>31</v>
      </c>
      <c r="B16" s="197">
        <f>'VPS1'!C16</f>
        <v>0</v>
      </c>
      <c r="C16" s="213">
        <f>'VPS1'!D16</f>
        <v>0</v>
      </c>
      <c r="D16" s="54">
        <f>'VPS1'!J16</f>
        <v>0</v>
      </c>
      <c r="E16" s="54" t="str">
        <f>'VPS1'!L16</f>
        <v>EŽŪFKP</v>
      </c>
      <c r="F16" s="198">
        <f>'VPS1'!G16</f>
        <v>0</v>
      </c>
      <c r="G16" s="221">
        <f t="shared" si="32"/>
        <v>0</v>
      </c>
      <c r="H16" s="222">
        <f>COUNTIFS('D5'!$B$11:$B$4863,'A2'!$D16,'D5'!$BH$11:$BH$4863,'A2'!H$7,'D5'!$BN$11:$BN$4863,"taip")</f>
        <v>0</v>
      </c>
      <c r="I16" s="222">
        <f>COUNTIFS('D5'!$B$11:$B$4863,'A2'!$D16,'D5'!$BH$11:$BH$4863,'A2'!I$7,'D5'!$BN$11:$BN$4863,"taip")</f>
        <v>0</v>
      </c>
      <c r="J16" s="222">
        <f>COUNTIFS('D5'!$B$11:$B$4863,'A2'!$D16,'D5'!$BH$11:$BH$4863,'A2'!J$7,'D5'!$BN$11:$BN$4863,"taip")</f>
        <v>0</v>
      </c>
      <c r="K16" s="222">
        <f>COUNTIFS('D5'!$B$11:$B$4863,'A2'!$D16,'D5'!$BH$11:$BH$4863,'A2'!K$7,'D5'!$BN$11:$BN$4863,"taip")</f>
        <v>0</v>
      </c>
      <c r="L16" s="222">
        <f>COUNTIFS('D5'!$B$11:$B$4863,'A2'!$D16,'D5'!$BH$11:$BH$4863,'A2'!L$7,'D5'!$BN$11:$BN$4863,"taip")</f>
        <v>0</v>
      </c>
      <c r="M16" s="222">
        <f>COUNTIFS('D5'!$B$11:$B$4863,'A2'!$D16,'D5'!$BH$11:$BH$4863,'A2'!M$7,'D5'!$BN$11:$BN$4863,"taip")</f>
        <v>0</v>
      </c>
      <c r="N16" s="221">
        <f t="shared" si="33"/>
        <v>0</v>
      </c>
      <c r="O16" s="222">
        <f>SUMIFS('D5'!$L$11:$L$4863,'D5'!$B$11:$B$4863,'A2'!$D16,'D5'!$BH$11:$BH$4863,O$7,'D5'!$BN$11:$BN$4863,"taip")</f>
        <v>0</v>
      </c>
      <c r="P16" s="222">
        <f>SUMIFS('D5'!$L$11:$L$4863,'D5'!$B$11:$B$4863,'A2'!$D16,'D5'!$BH$11:$BH$4863,P$7,'D5'!$BN$11:$BN$4863,"taip")</f>
        <v>0</v>
      </c>
      <c r="Q16" s="222">
        <f>SUMIFS('D5'!$L$11:$L$4863,'D5'!$B$11:$B$4863,'A2'!$D16,'D5'!$BH$11:$BH$4863,Q$7,'D5'!$BN$11:$BN$4863,"taip")</f>
        <v>0</v>
      </c>
      <c r="R16" s="222">
        <f>SUMIFS('D5'!$L$11:$L$4863,'D5'!$B$11:$B$4863,'A2'!$D16,'D5'!$BH$11:$BH$4863,R$7,'D5'!$BN$11:$BN$4863,"taip")</f>
        <v>0</v>
      </c>
      <c r="S16" s="222">
        <f>SUMIFS('D5'!$L$11:$L$4863,'D5'!$B$11:$B$4863,'A2'!$D16,'D5'!$BH$11:$BH$4863,S$7,'D5'!$BN$11:$BN$4863,"taip")</f>
        <v>0</v>
      </c>
      <c r="T16" s="222">
        <f>SUMIFS('D5'!$L$11:$L$4863,'D5'!$B$11:$B$4863,'A2'!$D16,'D5'!$BH$11:$BH$4863,T$7,'D5'!$BN$11:$BN$4863,"taip")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COUNTIFS('D5'!$B$11:$B$4863,'A2'!$D16,'D5'!$BI$11:$BI$4863,'A2'!AC$7,'D5'!$BO$11:$BO$4863,"taip")</f>
        <v>0</v>
      </c>
      <c r="AD16" s="222">
        <f>COUNTIFS('D5'!$B$11:$B$4863,'A2'!$D16,'D5'!$BI$11:$BI$4863,'A2'!AD$7,'D5'!$BO$11:$BO$4863,"taip")</f>
        <v>0</v>
      </c>
      <c r="AE16" s="222">
        <f>COUNTIFS('D5'!$B$11:$B$4863,'A2'!$D16,'D5'!$BI$11:$BI$4863,'A2'!AE$7,'D5'!$BO$11:$BO$4863,"taip")</f>
        <v>0</v>
      </c>
      <c r="AF16" s="222">
        <f>COUNTIFS('D5'!$B$11:$B$4863,'A2'!$D16,'D5'!$BI$11:$BI$4863,'A2'!AF$7,'D5'!$BO$11:$BO$4863,"taip")</f>
        <v>0</v>
      </c>
      <c r="AG16" s="222">
        <f>COUNTIFS('D5'!$B$11:$B$4863,'A2'!$D16,'D5'!$BI$11:$BI$4863,'A2'!AG$7,'D5'!$BO$11:$BO$4863,"taip")</f>
        <v>0</v>
      </c>
      <c r="AH16" s="222">
        <f>COUNTIFS('D5'!$B$11:$B$4863,'A2'!$D16,'D5'!$BI$11:$BI$4863,'A2'!AH$7,'D5'!$BO$11:$BO$4863,"taip")</f>
        <v>0</v>
      </c>
      <c r="AI16" s="221">
        <f t="shared" si="36"/>
        <v>0</v>
      </c>
      <c r="AJ16" s="222">
        <f>SUMIFS('D5'!$AG$11:$AG$4863,'D5'!$B$11:$B$4863,'A2'!$D16,'D5'!$BI$11:$BI$4863,AJ$7,'D5'!$BO$11:$BO$4863,"taip")</f>
        <v>0</v>
      </c>
      <c r="AK16" s="222">
        <f>SUMIFS('D5'!$AG$11:$AG$4863,'D5'!$B$11:$B$4863,'A2'!$D16,'D5'!$BI$11:$BI$4863,AK$7,'D5'!$BO$11:$BO$4863,"taip")</f>
        <v>0</v>
      </c>
      <c r="AL16" s="222">
        <f>SUMIFS('D5'!$AG$11:$AG$4863,'D5'!$B$11:$B$4863,'A2'!$D16,'D5'!$BI$11:$BI$4863,AL$7,'D5'!$BO$11:$BO$4863,"taip")</f>
        <v>0</v>
      </c>
      <c r="AM16" s="222">
        <f>SUMIFS('D5'!$AG$11:$AG$4863,'D5'!$B$11:$B$4863,'A2'!$D16,'D5'!$BI$11:$BI$4863,AM$7,'D5'!$BO$11:$BO$4863,"taip")</f>
        <v>0</v>
      </c>
      <c r="AN16" s="222">
        <f>SUMIFS('D5'!$AG$11:$AG$4863,'D5'!$B$11:$B$4863,'A2'!$D16,'D5'!$BI$11:$BI$4863,AN$7,'D5'!$BO$11:$BO$4863,"taip")</f>
        <v>0</v>
      </c>
      <c r="AO16" s="222">
        <f>SUMIFS('D5'!$AG$11:$AG$4863,'D5'!$B$11:$B$4863,'A2'!$D16,'D5'!$BI$11:$BI$4863,AO$7,'D5'!$BO$11:$BO$4863,"taip")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COUNTIFS('D5'!$B$11:$B$4863,'A2'!$D16,'D5'!$BJ$11:$BJ$4863,'A2'!AX$7,'D5'!$BP$11:$BP$4863,"taip")</f>
        <v>0</v>
      </c>
      <c r="AY16" s="222">
        <f>COUNTIFS('D5'!$B$11:$B$4863,'A2'!$D16,'D5'!$BJ$11:$BJ$4863,'A2'!AY$7,'D5'!$BP$11:$BP$4863,"taip")</f>
        <v>0</v>
      </c>
      <c r="AZ16" s="222">
        <f>COUNTIFS('D5'!$B$11:$B$4863,'A2'!$D16,'D5'!$BJ$11:$BJ$4863,'A2'!AZ$7,'D5'!$BP$11:$BP$4863,"taip")</f>
        <v>0</v>
      </c>
      <c r="BA16" s="222">
        <f>COUNTIFS('D5'!$B$11:$B$4863,'A2'!$D16,'D5'!$BJ$11:$BJ$4863,'A2'!BA$7,'D5'!$BP$11:$BP$4863,"taip")</f>
        <v>0</v>
      </c>
      <c r="BB16" s="222">
        <f>COUNTIFS('D5'!$B$11:$B$4863,'A2'!$D16,'D5'!$BJ$11:$BJ$4863,'A2'!BB$7,'D5'!$BP$11:$BP$4863,"taip")</f>
        <v>0</v>
      </c>
      <c r="BC16" s="222">
        <f>COUNTIFS('D5'!$B$11:$B$4863,'A2'!$D16,'D5'!$BJ$11:$BJ$4863,'A2'!BC$7,'D5'!$BP$11:$BP$4863,"taip")</f>
        <v>0</v>
      </c>
      <c r="BD16" s="221">
        <f t="shared" si="40"/>
        <v>0</v>
      </c>
      <c r="BE16" s="222">
        <f>SUMIFS('D5'!$AG$11:$AG$4863,'D5'!$B$11:$B$4863,'A2'!$D16,'D5'!$BJ$11:$BJ$4863,BE$7,'D5'!$BP$11:$BP$4863,"taip")</f>
        <v>0</v>
      </c>
      <c r="BF16" s="222">
        <f>SUMIFS('D5'!$AG$11:$AG$4863,'D5'!$B$11:$B$4863,'A2'!$D16,'D5'!$BJ$11:$BJ$4863,BF$7,'D5'!$BP$11:$BP$4863,"taip")</f>
        <v>0</v>
      </c>
      <c r="BG16" s="222">
        <f>SUMIFS('D5'!$AG$11:$AG$4863,'D5'!$B$11:$B$4863,'A2'!$D16,'D5'!$BJ$11:$BJ$4863,BG$7,'D5'!$BP$11:$BP$4863,"taip")</f>
        <v>0</v>
      </c>
      <c r="BH16" s="222">
        <f>SUMIFS('D5'!$AG$11:$AG$4863,'D5'!$B$11:$B$4863,'A2'!$D16,'D5'!$BJ$11:$BJ$4863,BH$7,'D5'!$BP$11:$BP$4863,"taip")</f>
        <v>0</v>
      </c>
      <c r="BI16" s="222">
        <f>SUMIFS('D5'!$AG$11:$AG$4863,'D5'!$B$11:$B$4863,'A2'!$D16,'D5'!$BJ$11:$BJ$4863,BI$7,'D5'!$BP$11:$BP$4863,"taip")</f>
        <v>0</v>
      </c>
      <c r="BJ16" s="222">
        <f>SUMIFS('D5'!$AG$11:$AG$4863,'D5'!$B$11:$B$4863,'A2'!$D16,'D5'!$BJ$11:$BJ$4863,BJ$7,'D5'!$BP$11:$BP$4863,"taip")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COUNTIFS('D5'!$B$11:$B$4863,'A2'!$D16,'D5'!$BK$11:$BK$4863,'A2'!BS$7,'D5'!$BS$11:$BS$4863,"taip")</f>
        <v>0</v>
      </c>
      <c r="BT16" s="222">
        <f>COUNTIFS('D5'!$B$11:$B$4863,'A2'!$D16,'D5'!$BK$11:$BK$4863,'A2'!BT$7,'D5'!$BS$11:$BS$4863,"taip")</f>
        <v>0</v>
      </c>
      <c r="BU16" s="222">
        <f>COUNTIFS('D5'!$B$11:$B$4863,'A2'!$D16,'D5'!$BK$11:$BK$4863,'A2'!BU$7,'D5'!$BS$11:$BS$4863,"taip")</f>
        <v>0</v>
      </c>
      <c r="BV16" s="222">
        <f>COUNTIFS('D5'!$B$11:$B$4863,'A2'!$D16,'D5'!$BK$11:$BK$4863,'A2'!BV$7,'D5'!$BS$11:$BS$4863,"taip")</f>
        <v>0</v>
      </c>
      <c r="BW16" s="222">
        <f>COUNTIFS('D5'!$B$11:$B$4863,'A2'!$D16,'D5'!$BK$11:$BK$4863,'A2'!BW$7,'D5'!$BS$11:$BS$4863,"taip")</f>
        <v>0</v>
      </c>
      <c r="BX16" s="222">
        <f>COUNTIFS('D5'!$B$11:$B$4863,'A2'!$D16,'D5'!$BK$11:$BK$4863,'A2'!BX$7,'D5'!$BS$11:$BS$4863,"taip")</f>
        <v>0</v>
      </c>
      <c r="BY16" s="221">
        <f t="shared" si="44"/>
        <v>0</v>
      </c>
      <c r="BZ16" s="222">
        <f>SUMIFS('D5'!$AG$11:$AG$4863,'D5'!$B$11:$B$4863,'A2'!$D16,'D5'!$BK$11:$BK$4863,BZ$7,'D5'!$BS$11:$BS$4863,"taip")</f>
        <v>0</v>
      </c>
      <c r="CA16" s="222">
        <f>SUMIFS('D5'!$AG$11:$AG$4863,'D5'!$B$11:$B$4863,'A2'!$D16,'D5'!$BK$11:$BK$4863,CA$7,'D5'!$BS$11:$BS$4863,"taip")</f>
        <v>0</v>
      </c>
      <c r="CB16" s="222">
        <f>SUMIFS('D5'!$AG$11:$AG$4863,'D5'!$B$11:$B$4863,'A2'!$D16,'D5'!$BK$11:$BK$4863,CB$7,'D5'!$BS$11:$BS$4863,"taip")</f>
        <v>0</v>
      </c>
      <c r="CC16" s="222">
        <f>SUMIFS('D5'!$AG$11:$AG$4863,'D5'!$B$11:$B$4863,'A2'!$D16,'D5'!$BK$11:$BK$4863,CC$7,'D5'!$BS$11:$BS$4863,"taip")</f>
        <v>0</v>
      </c>
      <c r="CD16" s="222">
        <f>SUMIFS('D5'!$AG$11:$AG$4863,'D5'!$B$11:$B$4863,'A2'!$D16,'D5'!$BK$11:$BK$4863,CD$7,'D5'!$BS$11:$BS$4863,"taip")</f>
        <v>0</v>
      </c>
      <c r="CE16" s="222">
        <f>SUMIFS('D5'!$AG$11:$AG$4863,'D5'!$B$11:$B$4863,'A2'!$D16,'D5'!$BK$11:$BK$4863,CE$7,'D5'!$BS$11:$BS$4863,"taip")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35">
      <c r="A17" s="10" t="s">
        <v>36</v>
      </c>
      <c r="B17" s="197">
        <f>'VPS1'!C17</f>
        <v>0</v>
      </c>
      <c r="C17" s="213">
        <f>'VPS1'!D17</f>
        <v>0</v>
      </c>
      <c r="D17" s="54">
        <f>'VPS1'!J17</f>
        <v>0</v>
      </c>
      <c r="E17" s="54" t="str">
        <f>'VPS1'!L17</f>
        <v>EŽŪFKP</v>
      </c>
      <c r="F17" s="198">
        <f>'VPS1'!G17</f>
        <v>0</v>
      </c>
      <c r="G17" s="221">
        <f t="shared" si="32"/>
        <v>0</v>
      </c>
      <c r="H17" s="222">
        <f>COUNTIFS('D5'!$B$11:$B$4863,'A2'!$D17,'D5'!$BH$11:$BH$4863,'A2'!H$7,'D5'!$BN$11:$BN$4863,"taip")</f>
        <v>0</v>
      </c>
      <c r="I17" s="222">
        <f>COUNTIFS('D5'!$B$11:$B$4863,'A2'!$D17,'D5'!$BH$11:$BH$4863,'A2'!I$7,'D5'!$BN$11:$BN$4863,"taip")</f>
        <v>0</v>
      </c>
      <c r="J17" s="222">
        <f>COUNTIFS('D5'!$B$11:$B$4863,'A2'!$D17,'D5'!$BH$11:$BH$4863,'A2'!J$7,'D5'!$BN$11:$BN$4863,"taip")</f>
        <v>0</v>
      </c>
      <c r="K17" s="222">
        <f>COUNTIFS('D5'!$B$11:$B$4863,'A2'!$D17,'D5'!$BH$11:$BH$4863,'A2'!K$7,'D5'!$BN$11:$BN$4863,"taip")</f>
        <v>0</v>
      </c>
      <c r="L17" s="222">
        <f>COUNTIFS('D5'!$B$11:$B$4863,'A2'!$D17,'D5'!$BH$11:$BH$4863,'A2'!L$7,'D5'!$BN$11:$BN$4863,"taip")</f>
        <v>0</v>
      </c>
      <c r="M17" s="222">
        <f>COUNTIFS('D5'!$B$11:$B$4863,'A2'!$D17,'D5'!$BH$11:$BH$4863,'A2'!M$7,'D5'!$BN$11:$BN$4863,"taip")</f>
        <v>0</v>
      </c>
      <c r="N17" s="221">
        <f t="shared" si="33"/>
        <v>0</v>
      </c>
      <c r="O17" s="222">
        <f>SUMIFS('D5'!$L$11:$L$4863,'D5'!$B$11:$B$4863,'A2'!$D17,'D5'!$BH$11:$BH$4863,O$7,'D5'!$BN$11:$BN$4863,"taip")</f>
        <v>0</v>
      </c>
      <c r="P17" s="222">
        <f>SUMIFS('D5'!$L$11:$L$4863,'D5'!$B$11:$B$4863,'A2'!$D17,'D5'!$BH$11:$BH$4863,P$7,'D5'!$BN$11:$BN$4863,"taip")</f>
        <v>0</v>
      </c>
      <c r="Q17" s="222">
        <f>SUMIFS('D5'!$L$11:$L$4863,'D5'!$B$11:$B$4863,'A2'!$D17,'D5'!$BH$11:$BH$4863,Q$7,'D5'!$BN$11:$BN$4863,"taip")</f>
        <v>0</v>
      </c>
      <c r="R17" s="222">
        <f>SUMIFS('D5'!$L$11:$L$4863,'D5'!$B$11:$B$4863,'A2'!$D17,'D5'!$BH$11:$BH$4863,R$7,'D5'!$BN$11:$BN$4863,"taip")</f>
        <v>0</v>
      </c>
      <c r="S17" s="222">
        <f>SUMIFS('D5'!$L$11:$L$4863,'D5'!$B$11:$B$4863,'A2'!$D17,'D5'!$BH$11:$BH$4863,S$7,'D5'!$BN$11:$BN$4863,"taip")</f>
        <v>0</v>
      </c>
      <c r="T17" s="222">
        <f>SUMIFS('D5'!$L$11:$L$4863,'D5'!$B$11:$B$4863,'A2'!$D17,'D5'!$BH$11:$BH$4863,T$7,'D5'!$BN$11:$BN$4863,"taip")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COUNTIFS('D5'!$B$11:$B$4863,'A2'!$D17,'D5'!$BI$11:$BI$4863,'A2'!AC$7,'D5'!$BO$11:$BO$4863,"taip")</f>
        <v>0</v>
      </c>
      <c r="AD17" s="222">
        <f>COUNTIFS('D5'!$B$11:$B$4863,'A2'!$D17,'D5'!$BI$11:$BI$4863,'A2'!AD$7,'D5'!$BO$11:$BO$4863,"taip")</f>
        <v>0</v>
      </c>
      <c r="AE17" s="222">
        <f>COUNTIFS('D5'!$B$11:$B$4863,'A2'!$D17,'D5'!$BI$11:$BI$4863,'A2'!AE$7,'D5'!$BO$11:$BO$4863,"taip")</f>
        <v>0</v>
      </c>
      <c r="AF17" s="222">
        <f>COUNTIFS('D5'!$B$11:$B$4863,'A2'!$D17,'D5'!$BI$11:$BI$4863,'A2'!AF$7,'D5'!$BO$11:$BO$4863,"taip")</f>
        <v>0</v>
      </c>
      <c r="AG17" s="222">
        <f>COUNTIFS('D5'!$B$11:$B$4863,'A2'!$D17,'D5'!$BI$11:$BI$4863,'A2'!AG$7,'D5'!$BO$11:$BO$4863,"taip")</f>
        <v>0</v>
      </c>
      <c r="AH17" s="222">
        <f>COUNTIFS('D5'!$B$11:$B$4863,'A2'!$D17,'D5'!$BI$11:$BI$4863,'A2'!AH$7,'D5'!$BO$11:$BO$4863,"taip")</f>
        <v>0</v>
      </c>
      <c r="AI17" s="221">
        <f t="shared" si="36"/>
        <v>0</v>
      </c>
      <c r="AJ17" s="222">
        <f>SUMIFS('D5'!$AG$11:$AG$4863,'D5'!$B$11:$B$4863,'A2'!$D17,'D5'!$BI$11:$BI$4863,AJ$7,'D5'!$BO$11:$BO$4863,"taip")</f>
        <v>0</v>
      </c>
      <c r="AK17" s="222">
        <f>SUMIFS('D5'!$AG$11:$AG$4863,'D5'!$B$11:$B$4863,'A2'!$D17,'D5'!$BI$11:$BI$4863,AK$7,'D5'!$BO$11:$BO$4863,"taip")</f>
        <v>0</v>
      </c>
      <c r="AL17" s="222">
        <f>SUMIFS('D5'!$AG$11:$AG$4863,'D5'!$B$11:$B$4863,'A2'!$D17,'D5'!$BI$11:$BI$4863,AL$7,'D5'!$BO$11:$BO$4863,"taip")</f>
        <v>0</v>
      </c>
      <c r="AM17" s="222">
        <f>SUMIFS('D5'!$AG$11:$AG$4863,'D5'!$B$11:$B$4863,'A2'!$D17,'D5'!$BI$11:$BI$4863,AM$7,'D5'!$BO$11:$BO$4863,"taip")</f>
        <v>0</v>
      </c>
      <c r="AN17" s="222">
        <f>SUMIFS('D5'!$AG$11:$AG$4863,'D5'!$B$11:$B$4863,'A2'!$D17,'D5'!$BI$11:$BI$4863,AN$7,'D5'!$BO$11:$BO$4863,"taip")</f>
        <v>0</v>
      </c>
      <c r="AO17" s="222">
        <f>SUMIFS('D5'!$AG$11:$AG$4863,'D5'!$B$11:$B$4863,'A2'!$D17,'D5'!$BI$11:$BI$4863,AO$7,'D5'!$BO$11:$BO$4863,"taip")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COUNTIFS('D5'!$B$11:$B$4863,'A2'!$D17,'D5'!$BJ$11:$BJ$4863,'A2'!AX$7,'D5'!$BP$11:$BP$4863,"taip")</f>
        <v>0</v>
      </c>
      <c r="AY17" s="222">
        <f>COUNTIFS('D5'!$B$11:$B$4863,'A2'!$D17,'D5'!$BJ$11:$BJ$4863,'A2'!AY$7,'D5'!$BP$11:$BP$4863,"taip")</f>
        <v>0</v>
      </c>
      <c r="AZ17" s="222">
        <f>COUNTIFS('D5'!$B$11:$B$4863,'A2'!$D17,'D5'!$BJ$11:$BJ$4863,'A2'!AZ$7,'D5'!$BP$11:$BP$4863,"taip")</f>
        <v>0</v>
      </c>
      <c r="BA17" s="222">
        <f>COUNTIFS('D5'!$B$11:$B$4863,'A2'!$D17,'D5'!$BJ$11:$BJ$4863,'A2'!BA$7,'D5'!$BP$11:$BP$4863,"taip")</f>
        <v>0</v>
      </c>
      <c r="BB17" s="222">
        <f>COUNTIFS('D5'!$B$11:$B$4863,'A2'!$D17,'D5'!$BJ$11:$BJ$4863,'A2'!BB$7,'D5'!$BP$11:$BP$4863,"taip")</f>
        <v>0</v>
      </c>
      <c r="BC17" s="222">
        <f>COUNTIFS('D5'!$B$11:$B$4863,'A2'!$D17,'D5'!$BJ$11:$BJ$4863,'A2'!BC$7,'D5'!$BP$11:$BP$4863,"taip")</f>
        <v>0</v>
      </c>
      <c r="BD17" s="221">
        <f t="shared" si="40"/>
        <v>0</v>
      </c>
      <c r="BE17" s="222">
        <f>SUMIFS('D5'!$AG$11:$AG$4863,'D5'!$B$11:$B$4863,'A2'!$D17,'D5'!$BJ$11:$BJ$4863,BE$7,'D5'!$BP$11:$BP$4863,"taip")</f>
        <v>0</v>
      </c>
      <c r="BF17" s="222">
        <f>SUMIFS('D5'!$AG$11:$AG$4863,'D5'!$B$11:$B$4863,'A2'!$D17,'D5'!$BJ$11:$BJ$4863,BF$7,'D5'!$BP$11:$BP$4863,"taip")</f>
        <v>0</v>
      </c>
      <c r="BG17" s="222">
        <f>SUMIFS('D5'!$AG$11:$AG$4863,'D5'!$B$11:$B$4863,'A2'!$D17,'D5'!$BJ$11:$BJ$4863,BG$7,'D5'!$BP$11:$BP$4863,"taip")</f>
        <v>0</v>
      </c>
      <c r="BH17" s="222">
        <f>SUMIFS('D5'!$AG$11:$AG$4863,'D5'!$B$11:$B$4863,'A2'!$D17,'D5'!$BJ$11:$BJ$4863,BH$7,'D5'!$BP$11:$BP$4863,"taip")</f>
        <v>0</v>
      </c>
      <c r="BI17" s="222">
        <f>SUMIFS('D5'!$AG$11:$AG$4863,'D5'!$B$11:$B$4863,'A2'!$D17,'D5'!$BJ$11:$BJ$4863,BI$7,'D5'!$BP$11:$BP$4863,"taip")</f>
        <v>0</v>
      </c>
      <c r="BJ17" s="222">
        <f>SUMIFS('D5'!$AG$11:$AG$4863,'D5'!$B$11:$B$4863,'A2'!$D17,'D5'!$BJ$11:$BJ$4863,BJ$7,'D5'!$BP$11:$BP$4863,"taip")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COUNTIFS('D5'!$B$11:$B$4863,'A2'!$D17,'D5'!$BK$11:$BK$4863,'A2'!BS$7,'D5'!$BS$11:$BS$4863,"taip")</f>
        <v>0</v>
      </c>
      <c r="BT17" s="222">
        <f>COUNTIFS('D5'!$B$11:$B$4863,'A2'!$D17,'D5'!$BK$11:$BK$4863,'A2'!BT$7,'D5'!$BS$11:$BS$4863,"taip")</f>
        <v>0</v>
      </c>
      <c r="BU17" s="222">
        <f>COUNTIFS('D5'!$B$11:$B$4863,'A2'!$D17,'D5'!$BK$11:$BK$4863,'A2'!BU$7,'D5'!$BS$11:$BS$4863,"taip")</f>
        <v>0</v>
      </c>
      <c r="BV17" s="222">
        <f>COUNTIFS('D5'!$B$11:$B$4863,'A2'!$D17,'D5'!$BK$11:$BK$4863,'A2'!BV$7,'D5'!$BS$11:$BS$4863,"taip")</f>
        <v>0</v>
      </c>
      <c r="BW17" s="222">
        <f>COUNTIFS('D5'!$B$11:$B$4863,'A2'!$D17,'D5'!$BK$11:$BK$4863,'A2'!BW$7,'D5'!$BS$11:$BS$4863,"taip")</f>
        <v>0</v>
      </c>
      <c r="BX17" s="222">
        <f>COUNTIFS('D5'!$B$11:$B$4863,'A2'!$D17,'D5'!$BK$11:$BK$4863,'A2'!BX$7,'D5'!$BS$11:$BS$4863,"taip")</f>
        <v>0</v>
      </c>
      <c r="BY17" s="221">
        <f t="shared" si="44"/>
        <v>0</v>
      </c>
      <c r="BZ17" s="222">
        <f>SUMIFS('D5'!$AG$11:$AG$4863,'D5'!$B$11:$B$4863,'A2'!$D17,'D5'!$BK$11:$BK$4863,BZ$7,'D5'!$BS$11:$BS$4863,"taip")</f>
        <v>0</v>
      </c>
      <c r="CA17" s="222">
        <f>SUMIFS('D5'!$AG$11:$AG$4863,'D5'!$B$11:$B$4863,'A2'!$D17,'D5'!$BK$11:$BK$4863,CA$7,'D5'!$BS$11:$BS$4863,"taip")</f>
        <v>0</v>
      </c>
      <c r="CB17" s="222">
        <f>SUMIFS('D5'!$AG$11:$AG$4863,'D5'!$B$11:$B$4863,'A2'!$D17,'D5'!$BK$11:$BK$4863,CB$7,'D5'!$BS$11:$BS$4863,"taip")</f>
        <v>0</v>
      </c>
      <c r="CC17" s="222">
        <f>SUMIFS('D5'!$AG$11:$AG$4863,'D5'!$B$11:$B$4863,'A2'!$D17,'D5'!$BK$11:$BK$4863,CC$7,'D5'!$BS$11:$BS$4863,"taip")</f>
        <v>0</v>
      </c>
      <c r="CD17" s="222">
        <f>SUMIFS('D5'!$AG$11:$AG$4863,'D5'!$B$11:$B$4863,'A2'!$D17,'D5'!$BK$11:$BK$4863,CD$7,'D5'!$BS$11:$BS$4863,"taip")</f>
        <v>0</v>
      </c>
      <c r="CE17" s="222">
        <f>SUMIFS('D5'!$AG$11:$AG$4863,'D5'!$B$11:$B$4863,'A2'!$D17,'D5'!$BK$11:$BK$4863,CE$7,'D5'!$BS$11:$BS$4863,"taip")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35">
      <c r="A18" s="10" t="s">
        <v>37</v>
      </c>
      <c r="B18" s="197">
        <f>'VPS1'!C18</f>
        <v>0</v>
      </c>
      <c r="C18" s="213">
        <f>'VPS1'!D18</f>
        <v>0</v>
      </c>
      <c r="D18" s="54">
        <f>'VPS1'!J18</f>
        <v>0</v>
      </c>
      <c r="E18" s="54" t="str">
        <f>'VPS1'!L18</f>
        <v>EŽŪFKP</v>
      </c>
      <c r="F18" s="198">
        <f>'VPS1'!G18</f>
        <v>0</v>
      </c>
      <c r="G18" s="221">
        <f t="shared" si="32"/>
        <v>0</v>
      </c>
      <c r="H18" s="222">
        <f>COUNTIFS('D5'!$B$11:$B$4863,'A2'!$D18,'D5'!$BH$11:$BH$4863,'A2'!H$7,'D5'!$BN$11:$BN$4863,"taip")</f>
        <v>0</v>
      </c>
      <c r="I18" s="222">
        <f>COUNTIFS('D5'!$B$11:$B$4863,'A2'!$D18,'D5'!$BH$11:$BH$4863,'A2'!I$7,'D5'!$BN$11:$BN$4863,"taip")</f>
        <v>0</v>
      </c>
      <c r="J18" s="222">
        <f>COUNTIFS('D5'!$B$11:$B$4863,'A2'!$D18,'D5'!$BH$11:$BH$4863,'A2'!J$7,'D5'!$BN$11:$BN$4863,"taip")</f>
        <v>0</v>
      </c>
      <c r="K18" s="222">
        <f>COUNTIFS('D5'!$B$11:$B$4863,'A2'!$D18,'D5'!$BH$11:$BH$4863,'A2'!K$7,'D5'!$BN$11:$BN$4863,"taip")</f>
        <v>0</v>
      </c>
      <c r="L18" s="222">
        <f>COUNTIFS('D5'!$B$11:$B$4863,'A2'!$D18,'D5'!$BH$11:$BH$4863,'A2'!L$7,'D5'!$BN$11:$BN$4863,"taip")</f>
        <v>0</v>
      </c>
      <c r="M18" s="222">
        <f>COUNTIFS('D5'!$B$11:$B$4863,'A2'!$D18,'D5'!$BH$11:$BH$4863,'A2'!M$7,'D5'!$BN$11:$BN$4863,"taip")</f>
        <v>0</v>
      </c>
      <c r="N18" s="221">
        <f t="shared" si="33"/>
        <v>0</v>
      </c>
      <c r="O18" s="222">
        <f>SUMIFS('D5'!$L$11:$L$4863,'D5'!$B$11:$B$4863,'A2'!$D18,'D5'!$BH$11:$BH$4863,O$7,'D5'!$BN$11:$BN$4863,"taip")</f>
        <v>0</v>
      </c>
      <c r="P18" s="222">
        <f>SUMIFS('D5'!$L$11:$L$4863,'D5'!$B$11:$B$4863,'A2'!$D18,'D5'!$BH$11:$BH$4863,P$7,'D5'!$BN$11:$BN$4863,"taip")</f>
        <v>0</v>
      </c>
      <c r="Q18" s="222">
        <f>SUMIFS('D5'!$L$11:$L$4863,'D5'!$B$11:$B$4863,'A2'!$D18,'D5'!$BH$11:$BH$4863,Q$7,'D5'!$BN$11:$BN$4863,"taip")</f>
        <v>0</v>
      </c>
      <c r="R18" s="222">
        <f>SUMIFS('D5'!$L$11:$L$4863,'D5'!$B$11:$B$4863,'A2'!$D18,'D5'!$BH$11:$BH$4863,R$7,'D5'!$BN$11:$BN$4863,"taip")</f>
        <v>0</v>
      </c>
      <c r="S18" s="222">
        <f>SUMIFS('D5'!$L$11:$L$4863,'D5'!$B$11:$B$4863,'A2'!$D18,'D5'!$BH$11:$BH$4863,S$7,'D5'!$BN$11:$BN$4863,"taip")</f>
        <v>0</v>
      </c>
      <c r="T18" s="222">
        <f>SUMIFS('D5'!$L$11:$L$4863,'D5'!$B$11:$B$4863,'A2'!$D18,'D5'!$BH$11:$BH$4863,T$7,'D5'!$BN$11:$BN$4863,"taip")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COUNTIFS('D5'!$B$11:$B$4863,'A2'!$D18,'D5'!$BI$11:$BI$4863,'A2'!AC$7,'D5'!$BO$11:$BO$4863,"taip")</f>
        <v>0</v>
      </c>
      <c r="AD18" s="222">
        <f>COUNTIFS('D5'!$B$11:$B$4863,'A2'!$D18,'D5'!$BI$11:$BI$4863,'A2'!AD$7,'D5'!$BO$11:$BO$4863,"taip")</f>
        <v>0</v>
      </c>
      <c r="AE18" s="222">
        <f>COUNTIFS('D5'!$B$11:$B$4863,'A2'!$D18,'D5'!$BI$11:$BI$4863,'A2'!AE$7,'D5'!$BO$11:$BO$4863,"taip")</f>
        <v>0</v>
      </c>
      <c r="AF18" s="222">
        <f>COUNTIFS('D5'!$B$11:$B$4863,'A2'!$D18,'D5'!$BI$11:$BI$4863,'A2'!AF$7,'D5'!$BO$11:$BO$4863,"taip")</f>
        <v>0</v>
      </c>
      <c r="AG18" s="222">
        <f>COUNTIFS('D5'!$B$11:$B$4863,'A2'!$D18,'D5'!$BI$11:$BI$4863,'A2'!AG$7,'D5'!$BO$11:$BO$4863,"taip")</f>
        <v>0</v>
      </c>
      <c r="AH18" s="222">
        <f>COUNTIFS('D5'!$B$11:$B$4863,'A2'!$D18,'D5'!$BI$11:$BI$4863,'A2'!AH$7,'D5'!$BO$11:$BO$4863,"taip")</f>
        <v>0</v>
      </c>
      <c r="AI18" s="221">
        <f t="shared" si="36"/>
        <v>0</v>
      </c>
      <c r="AJ18" s="222">
        <f>SUMIFS('D5'!$AG$11:$AG$4863,'D5'!$B$11:$B$4863,'A2'!$D18,'D5'!$BI$11:$BI$4863,AJ$7,'D5'!$BO$11:$BO$4863,"taip")</f>
        <v>0</v>
      </c>
      <c r="AK18" s="222">
        <f>SUMIFS('D5'!$AG$11:$AG$4863,'D5'!$B$11:$B$4863,'A2'!$D18,'D5'!$BI$11:$BI$4863,AK$7,'D5'!$BO$11:$BO$4863,"taip")</f>
        <v>0</v>
      </c>
      <c r="AL18" s="222">
        <f>SUMIFS('D5'!$AG$11:$AG$4863,'D5'!$B$11:$B$4863,'A2'!$D18,'D5'!$BI$11:$BI$4863,AL$7,'D5'!$BO$11:$BO$4863,"taip")</f>
        <v>0</v>
      </c>
      <c r="AM18" s="222">
        <f>SUMIFS('D5'!$AG$11:$AG$4863,'D5'!$B$11:$B$4863,'A2'!$D18,'D5'!$BI$11:$BI$4863,AM$7,'D5'!$BO$11:$BO$4863,"taip")</f>
        <v>0</v>
      </c>
      <c r="AN18" s="222">
        <f>SUMIFS('D5'!$AG$11:$AG$4863,'D5'!$B$11:$B$4863,'A2'!$D18,'D5'!$BI$11:$BI$4863,AN$7,'D5'!$BO$11:$BO$4863,"taip")</f>
        <v>0</v>
      </c>
      <c r="AO18" s="222">
        <f>SUMIFS('D5'!$AG$11:$AG$4863,'D5'!$B$11:$B$4863,'A2'!$D18,'D5'!$BI$11:$BI$4863,AO$7,'D5'!$BO$11:$BO$4863,"taip")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COUNTIFS('D5'!$B$11:$B$4863,'A2'!$D18,'D5'!$BJ$11:$BJ$4863,'A2'!AX$7,'D5'!$BP$11:$BP$4863,"taip")</f>
        <v>0</v>
      </c>
      <c r="AY18" s="222">
        <f>COUNTIFS('D5'!$B$11:$B$4863,'A2'!$D18,'D5'!$BJ$11:$BJ$4863,'A2'!AY$7,'D5'!$BP$11:$BP$4863,"taip")</f>
        <v>0</v>
      </c>
      <c r="AZ18" s="222">
        <f>COUNTIFS('D5'!$B$11:$B$4863,'A2'!$D18,'D5'!$BJ$11:$BJ$4863,'A2'!AZ$7,'D5'!$BP$11:$BP$4863,"taip")</f>
        <v>0</v>
      </c>
      <c r="BA18" s="222">
        <f>COUNTIFS('D5'!$B$11:$B$4863,'A2'!$D18,'D5'!$BJ$11:$BJ$4863,'A2'!BA$7,'D5'!$BP$11:$BP$4863,"taip")</f>
        <v>0</v>
      </c>
      <c r="BB18" s="222">
        <f>COUNTIFS('D5'!$B$11:$B$4863,'A2'!$D18,'D5'!$BJ$11:$BJ$4863,'A2'!BB$7,'D5'!$BP$11:$BP$4863,"taip")</f>
        <v>0</v>
      </c>
      <c r="BC18" s="222">
        <f>COUNTIFS('D5'!$B$11:$B$4863,'A2'!$D18,'D5'!$BJ$11:$BJ$4863,'A2'!BC$7,'D5'!$BP$11:$BP$4863,"taip")</f>
        <v>0</v>
      </c>
      <c r="BD18" s="221">
        <f t="shared" si="40"/>
        <v>0</v>
      </c>
      <c r="BE18" s="222">
        <f>SUMIFS('D5'!$AG$11:$AG$4863,'D5'!$B$11:$B$4863,'A2'!$D18,'D5'!$BJ$11:$BJ$4863,BE$7,'D5'!$BP$11:$BP$4863,"taip")</f>
        <v>0</v>
      </c>
      <c r="BF18" s="222">
        <f>SUMIFS('D5'!$AG$11:$AG$4863,'D5'!$B$11:$B$4863,'A2'!$D18,'D5'!$BJ$11:$BJ$4863,BF$7,'D5'!$BP$11:$BP$4863,"taip")</f>
        <v>0</v>
      </c>
      <c r="BG18" s="222">
        <f>SUMIFS('D5'!$AG$11:$AG$4863,'D5'!$B$11:$B$4863,'A2'!$D18,'D5'!$BJ$11:$BJ$4863,BG$7,'D5'!$BP$11:$BP$4863,"taip")</f>
        <v>0</v>
      </c>
      <c r="BH18" s="222">
        <f>SUMIFS('D5'!$AG$11:$AG$4863,'D5'!$B$11:$B$4863,'A2'!$D18,'D5'!$BJ$11:$BJ$4863,BH$7,'D5'!$BP$11:$BP$4863,"taip")</f>
        <v>0</v>
      </c>
      <c r="BI18" s="222">
        <f>SUMIFS('D5'!$AG$11:$AG$4863,'D5'!$B$11:$B$4863,'A2'!$D18,'D5'!$BJ$11:$BJ$4863,BI$7,'D5'!$BP$11:$BP$4863,"taip")</f>
        <v>0</v>
      </c>
      <c r="BJ18" s="222">
        <f>SUMIFS('D5'!$AG$11:$AG$4863,'D5'!$B$11:$B$4863,'A2'!$D18,'D5'!$BJ$11:$BJ$4863,BJ$7,'D5'!$BP$11:$BP$4863,"taip")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COUNTIFS('D5'!$B$11:$B$4863,'A2'!$D18,'D5'!$BK$11:$BK$4863,'A2'!BS$7,'D5'!$BS$11:$BS$4863,"taip")</f>
        <v>0</v>
      </c>
      <c r="BT18" s="222">
        <f>COUNTIFS('D5'!$B$11:$B$4863,'A2'!$D18,'D5'!$BK$11:$BK$4863,'A2'!BT$7,'D5'!$BS$11:$BS$4863,"taip")</f>
        <v>0</v>
      </c>
      <c r="BU18" s="222">
        <f>COUNTIFS('D5'!$B$11:$B$4863,'A2'!$D18,'D5'!$BK$11:$BK$4863,'A2'!BU$7,'D5'!$BS$11:$BS$4863,"taip")</f>
        <v>0</v>
      </c>
      <c r="BV18" s="222">
        <f>COUNTIFS('D5'!$B$11:$B$4863,'A2'!$D18,'D5'!$BK$11:$BK$4863,'A2'!BV$7,'D5'!$BS$11:$BS$4863,"taip")</f>
        <v>0</v>
      </c>
      <c r="BW18" s="222">
        <f>COUNTIFS('D5'!$B$11:$B$4863,'A2'!$D18,'D5'!$BK$11:$BK$4863,'A2'!BW$7,'D5'!$BS$11:$BS$4863,"taip")</f>
        <v>0</v>
      </c>
      <c r="BX18" s="222">
        <f>COUNTIFS('D5'!$B$11:$B$4863,'A2'!$D18,'D5'!$BK$11:$BK$4863,'A2'!BX$7,'D5'!$BS$11:$BS$4863,"taip")</f>
        <v>0</v>
      </c>
      <c r="BY18" s="221">
        <f t="shared" si="44"/>
        <v>0</v>
      </c>
      <c r="BZ18" s="222">
        <f>SUMIFS('D5'!$AG$11:$AG$4863,'D5'!$B$11:$B$4863,'A2'!$D18,'D5'!$BK$11:$BK$4863,BZ$7,'D5'!$BS$11:$BS$4863,"taip")</f>
        <v>0</v>
      </c>
      <c r="CA18" s="222">
        <f>SUMIFS('D5'!$AG$11:$AG$4863,'D5'!$B$11:$B$4863,'A2'!$D18,'D5'!$BK$11:$BK$4863,CA$7,'D5'!$BS$11:$BS$4863,"taip")</f>
        <v>0</v>
      </c>
      <c r="CB18" s="222">
        <f>SUMIFS('D5'!$AG$11:$AG$4863,'D5'!$B$11:$B$4863,'A2'!$D18,'D5'!$BK$11:$BK$4863,CB$7,'D5'!$BS$11:$BS$4863,"taip")</f>
        <v>0</v>
      </c>
      <c r="CC18" s="222">
        <f>SUMIFS('D5'!$AG$11:$AG$4863,'D5'!$B$11:$B$4863,'A2'!$D18,'D5'!$BK$11:$BK$4863,CC$7,'D5'!$BS$11:$BS$4863,"taip")</f>
        <v>0</v>
      </c>
      <c r="CD18" s="222">
        <f>SUMIFS('D5'!$AG$11:$AG$4863,'D5'!$B$11:$B$4863,'A2'!$D18,'D5'!$BK$11:$BK$4863,CD$7,'D5'!$BS$11:$BS$4863,"taip")</f>
        <v>0</v>
      </c>
      <c r="CE18" s="222">
        <f>SUMIFS('D5'!$AG$11:$AG$4863,'D5'!$B$11:$B$4863,'A2'!$D18,'D5'!$BK$11:$BK$4863,CE$7,'D5'!$BS$11:$BS$4863,"taip")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5">
      <c r="A19" s="10" t="s">
        <v>38</v>
      </c>
      <c r="B19" s="197">
        <f>'VPS1'!C19</f>
        <v>0</v>
      </c>
      <c r="C19" s="213">
        <f>'VPS1'!D19</f>
        <v>0</v>
      </c>
      <c r="D19" s="54">
        <f>'VPS1'!J19</f>
        <v>0</v>
      </c>
      <c r="E19" s="54" t="str">
        <f>'VPS1'!L19</f>
        <v>EŽŪFKP</v>
      </c>
      <c r="F19" s="198">
        <f>'VPS1'!G19</f>
        <v>0</v>
      </c>
      <c r="G19" s="221">
        <f t="shared" si="32"/>
        <v>0</v>
      </c>
      <c r="H19" s="222">
        <f>COUNTIFS('D5'!$B$11:$B$4863,'A2'!$D19,'D5'!$BH$11:$BH$4863,'A2'!H$7,'D5'!$BN$11:$BN$4863,"taip")</f>
        <v>0</v>
      </c>
      <c r="I19" s="222">
        <f>COUNTIFS('D5'!$B$11:$B$4863,'A2'!$D19,'D5'!$BH$11:$BH$4863,'A2'!I$7,'D5'!$BN$11:$BN$4863,"taip")</f>
        <v>0</v>
      </c>
      <c r="J19" s="222">
        <f>COUNTIFS('D5'!$B$11:$B$4863,'A2'!$D19,'D5'!$BH$11:$BH$4863,'A2'!J$7,'D5'!$BN$11:$BN$4863,"taip")</f>
        <v>0</v>
      </c>
      <c r="K19" s="222">
        <f>COUNTIFS('D5'!$B$11:$B$4863,'A2'!$D19,'D5'!$BH$11:$BH$4863,'A2'!K$7,'D5'!$BN$11:$BN$4863,"taip")</f>
        <v>0</v>
      </c>
      <c r="L19" s="222">
        <f>COUNTIFS('D5'!$B$11:$B$4863,'A2'!$D19,'D5'!$BH$11:$BH$4863,'A2'!L$7,'D5'!$BN$11:$BN$4863,"taip")</f>
        <v>0</v>
      </c>
      <c r="M19" s="222">
        <f>COUNTIFS('D5'!$B$11:$B$4863,'A2'!$D19,'D5'!$BH$11:$BH$4863,'A2'!M$7,'D5'!$BN$11:$BN$4863,"taip")</f>
        <v>0</v>
      </c>
      <c r="N19" s="221">
        <f t="shared" si="33"/>
        <v>0</v>
      </c>
      <c r="O19" s="222">
        <f>SUMIFS('D5'!$L$11:$L$4863,'D5'!$B$11:$B$4863,'A2'!$D19,'D5'!$BH$11:$BH$4863,O$7,'D5'!$BN$11:$BN$4863,"taip")</f>
        <v>0</v>
      </c>
      <c r="P19" s="222">
        <f>SUMIFS('D5'!$L$11:$L$4863,'D5'!$B$11:$B$4863,'A2'!$D19,'D5'!$BH$11:$BH$4863,P$7,'D5'!$BN$11:$BN$4863,"taip")</f>
        <v>0</v>
      </c>
      <c r="Q19" s="222">
        <f>SUMIFS('D5'!$L$11:$L$4863,'D5'!$B$11:$B$4863,'A2'!$D19,'D5'!$BH$11:$BH$4863,Q$7,'D5'!$BN$11:$BN$4863,"taip")</f>
        <v>0</v>
      </c>
      <c r="R19" s="222">
        <f>SUMIFS('D5'!$L$11:$L$4863,'D5'!$B$11:$B$4863,'A2'!$D19,'D5'!$BH$11:$BH$4863,R$7,'D5'!$BN$11:$BN$4863,"taip")</f>
        <v>0</v>
      </c>
      <c r="S19" s="222">
        <f>SUMIFS('D5'!$L$11:$L$4863,'D5'!$B$11:$B$4863,'A2'!$D19,'D5'!$BH$11:$BH$4863,S$7,'D5'!$BN$11:$BN$4863,"taip")</f>
        <v>0</v>
      </c>
      <c r="T19" s="222">
        <f>SUMIFS('D5'!$L$11:$L$4863,'D5'!$B$11:$B$4863,'A2'!$D19,'D5'!$BH$11:$BH$4863,T$7,'D5'!$BN$11:$BN$4863,"taip")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COUNTIFS('D5'!$B$11:$B$4863,'A2'!$D19,'D5'!$BI$11:$BI$4863,'A2'!AC$7,'D5'!$BO$11:$BO$4863,"taip")</f>
        <v>0</v>
      </c>
      <c r="AD19" s="222">
        <f>COUNTIFS('D5'!$B$11:$B$4863,'A2'!$D19,'D5'!$BI$11:$BI$4863,'A2'!AD$7,'D5'!$BO$11:$BO$4863,"taip")</f>
        <v>0</v>
      </c>
      <c r="AE19" s="222">
        <f>COUNTIFS('D5'!$B$11:$B$4863,'A2'!$D19,'D5'!$BI$11:$BI$4863,'A2'!AE$7,'D5'!$BO$11:$BO$4863,"taip")</f>
        <v>0</v>
      </c>
      <c r="AF19" s="222">
        <f>COUNTIFS('D5'!$B$11:$B$4863,'A2'!$D19,'D5'!$BI$11:$BI$4863,'A2'!AF$7,'D5'!$BO$11:$BO$4863,"taip")</f>
        <v>0</v>
      </c>
      <c r="AG19" s="222">
        <f>COUNTIFS('D5'!$B$11:$B$4863,'A2'!$D19,'D5'!$BI$11:$BI$4863,'A2'!AG$7,'D5'!$BO$11:$BO$4863,"taip")</f>
        <v>0</v>
      </c>
      <c r="AH19" s="222">
        <f>COUNTIFS('D5'!$B$11:$B$4863,'A2'!$D19,'D5'!$BI$11:$BI$4863,'A2'!AH$7,'D5'!$BO$11:$BO$4863,"taip")</f>
        <v>0</v>
      </c>
      <c r="AI19" s="221">
        <f t="shared" si="36"/>
        <v>0</v>
      </c>
      <c r="AJ19" s="222">
        <f>SUMIFS('D5'!$AG$11:$AG$4863,'D5'!$B$11:$B$4863,'A2'!$D19,'D5'!$BI$11:$BI$4863,AJ$7,'D5'!$BO$11:$BO$4863,"taip")</f>
        <v>0</v>
      </c>
      <c r="AK19" s="222">
        <f>SUMIFS('D5'!$AG$11:$AG$4863,'D5'!$B$11:$B$4863,'A2'!$D19,'D5'!$BI$11:$BI$4863,AK$7,'D5'!$BO$11:$BO$4863,"taip")</f>
        <v>0</v>
      </c>
      <c r="AL19" s="222">
        <f>SUMIFS('D5'!$AG$11:$AG$4863,'D5'!$B$11:$B$4863,'A2'!$D19,'D5'!$BI$11:$BI$4863,AL$7,'D5'!$BO$11:$BO$4863,"taip")</f>
        <v>0</v>
      </c>
      <c r="AM19" s="222">
        <f>SUMIFS('D5'!$AG$11:$AG$4863,'D5'!$B$11:$B$4863,'A2'!$D19,'D5'!$BI$11:$BI$4863,AM$7,'D5'!$BO$11:$BO$4863,"taip")</f>
        <v>0</v>
      </c>
      <c r="AN19" s="222">
        <f>SUMIFS('D5'!$AG$11:$AG$4863,'D5'!$B$11:$B$4863,'A2'!$D19,'D5'!$BI$11:$BI$4863,AN$7,'D5'!$BO$11:$BO$4863,"taip")</f>
        <v>0</v>
      </c>
      <c r="AO19" s="222">
        <f>SUMIFS('D5'!$AG$11:$AG$4863,'D5'!$B$11:$B$4863,'A2'!$D19,'D5'!$BI$11:$BI$4863,AO$7,'D5'!$BO$11:$BO$4863,"taip")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COUNTIFS('D5'!$B$11:$B$4863,'A2'!$D19,'D5'!$BJ$11:$BJ$4863,'A2'!AX$7,'D5'!$BP$11:$BP$4863,"taip")</f>
        <v>0</v>
      </c>
      <c r="AY19" s="222">
        <f>COUNTIFS('D5'!$B$11:$B$4863,'A2'!$D19,'D5'!$BJ$11:$BJ$4863,'A2'!AY$7,'D5'!$BP$11:$BP$4863,"taip")</f>
        <v>0</v>
      </c>
      <c r="AZ19" s="222">
        <f>COUNTIFS('D5'!$B$11:$B$4863,'A2'!$D19,'D5'!$BJ$11:$BJ$4863,'A2'!AZ$7,'D5'!$BP$11:$BP$4863,"taip")</f>
        <v>0</v>
      </c>
      <c r="BA19" s="222">
        <f>COUNTIFS('D5'!$B$11:$B$4863,'A2'!$D19,'D5'!$BJ$11:$BJ$4863,'A2'!BA$7,'D5'!$BP$11:$BP$4863,"taip")</f>
        <v>0</v>
      </c>
      <c r="BB19" s="222">
        <f>COUNTIFS('D5'!$B$11:$B$4863,'A2'!$D19,'D5'!$BJ$11:$BJ$4863,'A2'!BB$7,'D5'!$BP$11:$BP$4863,"taip")</f>
        <v>0</v>
      </c>
      <c r="BC19" s="222">
        <f>COUNTIFS('D5'!$B$11:$B$4863,'A2'!$D19,'D5'!$BJ$11:$BJ$4863,'A2'!BC$7,'D5'!$BP$11:$BP$4863,"taip")</f>
        <v>0</v>
      </c>
      <c r="BD19" s="221">
        <f t="shared" si="40"/>
        <v>0</v>
      </c>
      <c r="BE19" s="222">
        <f>SUMIFS('D5'!$AG$11:$AG$4863,'D5'!$B$11:$B$4863,'A2'!$D19,'D5'!$BJ$11:$BJ$4863,BE$7,'D5'!$BP$11:$BP$4863,"taip")</f>
        <v>0</v>
      </c>
      <c r="BF19" s="222">
        <f>SUMIFS('D5'!$AG$11:$AG$4863,'D5'!$B$11:$B$4863,'A2'!$D19,'D5'!$BJ$11:$BJ$4863,BF$7,'D5'!$BP$11:$BP$4863,"taip")</f>
        <v>0</v>
      </c>
      <c r="BG19" s="222">
        <f>SUMIFS('D5'!$AG$11:$AG$4863,'D5'!$B$11:$B$4863,'A2'!$D19,'D5'!$BJ$11:$BJ$4863,BG$7,'D5'!$BP$11:$BP$4863,"taip")</f>
        <v>0</v>
      </c>
      <c r="BH19" s="222">
        <f>SUMIFS('D5'!$AG$11:$AG$4863,'D5'!$B$11:$B$4863,'A2'!$D19,'D5'!$BJ$11:$BJ$4863,BH$7,'D5'!$BP$11:$BP$4863,"taip")</f>
        <v>0</v>
      </c>
      <c r="BI19" s="222">
        <f>SUMIFS('D5'!$AG$11:$AG$4863,'D5'!$B$11:$B$4863,'A2'!$D19,'D5'!$BJ$11:$BJ$4863,BI$7,'D5'!$BP$11:$BP$4863,"taip")</f>
        <v>0</v>
      </c>
      <c r="BJ19" s="222">
        <f>SUMIFS('D5'!$AG$11:$AG$4863,'D5'!$B$11:$B$4863,'A2'!$D19,'D5'!$BJ$11:$BJ$4863,BJ$7,'D5'!$BP$11:$BP$4863,"taip")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COUNTIFS('D5'!$B$11:$B$4863,'A2'!$D19,'D5'!$BK$11:$BK$4863,'A2'!BS$7,'D5'!$BS$11:$BS$4863,"taip")</f>
        <v>0</v>
      </c>
      <c r="BT19" s="222">
        <f>COUNTIFS('D5'!$B$11:$B$4863,'A2'!$D19,'D5'!$BK$11:$BK$4863,'A2'!BT$7,'D5'!$BS$11:$BS$4863,"taip")</f>
        <v>0</v>
      </c>
      <c r="BU19" s="222">
        <f>COUNTIFS('D5'!$B$11:$B$4863,'A2'!$D19,'D5'!$BK$11:$BK$4863,'A2'!BU$7,'D5'!$BS$11:$BS$4863,"taip")</f>
        <v>0</v>
      </c>
      <c r="BV19" s="222">
        <f>COUNTIFS('D5'!$B$11:$B$4863,'A2'!$D19,'D5'!$BK$11:$BK$4863,'A2'!BV$7,'D5'!$BS$11:$BS$4863,"taip")</f>
        <v>0</v>
      </c>
      <c r="BW19" s="222">
        <f>COUNTIFS('D5'!$B$11:$B$4863,'A2'!$D19,'D5'!$BK$11:$BK$4863,'A2'!BW$7,'D5'!$BS$11:$BS$4863,"taip")</f>
        <v>0</v>
      </c>
      <c r="BX19" s="222">
        <f>COUNTIFS('D5'!$B$11:$B$4863,'A2'!$D19,'D5'!$BK$11:$BK$4863,'A2'!BX$7,'D5'!$BS$11:$BS$4863,"taip")</f>
        <v>0</v>
      </c>
      <c r="BY19" s="221">
        <f t="shared" si="44"/>
        <v>0</v>
      </c>
      <c r="BZ19" s="222">
        <f>SUMIFS('D5'!$AG$11:$AG$4863,'D5'!$B$11:$B$4863,'A2'!$D19,'D5'!$BK$11:$BK$4863,BZ$7,'D5'!$BS$11:$BS$4863,"taip")</f>
        <v>0</v>
      </c>
      <c r="CA19" s="222">
        <f>SUMIFS('D5'!$AG$11:$AG$4863,'D5'!$B$11:$B$4863,'A2'!$D19,'D5'!$BK$11:$BK$4863,CA$7,'D5'!$BS$11:$BS$4863,"taip")</f>
        <v>0</v>
      </c>
      <c r="CB19" s="222">
        <f>SUMIFS('D5'!$AG$11:$AG$4863,'D5'!$B$11:$B$4863,'A2'!$D19,'D5'!$BK$11:$BK$4863,CB$7,'D5'!$BS$11:$BS$4863,"taip")</f>
        <v>0</v>
      </c>
      <c r="CC19" s="222">
        <f>SUMIFS('D5'!$AG$11:$AG$4863,'D5'!$B$11:$B$4863,'A2'!$D19,'D5'!$BK$11:$BK$4863,CC$7,'D5'!$BS$11:$BS$4863,"taip")</f>
        <v>0</v>
      </c>
      <c r="CD19" s="222">
        <f>SUMIFS('D5'!$AG$11:$AG$4863,'D5'!$B$11:$B$4863,'A2'!$D19,'D5'!$BK$11:$BK$4863,CD$7,'D5'!$BS$11:$BS$4863,"taip")</f>
        <v>0</v>
      </c>
      <c r="CE19" s="222">
        <f>SUMIFS('D5'!$AG$11:$AG$4863,'D5'!$B$11:$B$4863,'A2'!$D19,'D5'!$BK$11:$BK$4863,CE$7,'D5'!$BS$11:$BS$4863,"taip")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5">
      <c r="A20" s="10" t="s">
        <v>39</v>
      </c>
      <c r="B20" s="197">
        <f>'VPS1'!C20</f>
        <v>0</v>
      </c>
      <c r="C20" s="213">
        <f>'VPS1'!D20</f>
        <v>0</v>
      </c>
      <c r="D20" s="54">
        <f>'VPS1'!J20</f>
        <v>0</v>
      </c>
      <c r="E20" s="54" t="str">
        <f>'VPS1'!L20</f>
        <v>EŽŪFKP</v>
      </c>
      <c r="F20" s="198">
        <f>'VPS1'!G20</f>
        <v>0</v>
      </c>
      <c r="G20" s="221">
        <f t="shared" si="32"/>
        <v>0</v>
      </c>
      <c r="H20" s="222">
        <f>COUNTIFS('D5'!$B$11:$B$4863,'A2'!$D20,'D5'!$BH$11:$BH$4863,'A2'!H$7,'D5'!$BN$11:$BN$4863,"taip")</f>
        <v>0</v>
      </c>
      <c r="I20" s="222">
        <f>COUNTIFS('D5'!$B$11:$B$4863,'A2'!$D20,'D5'!$BH$11:$BH$4863,'A2'!I$7,'D5'!$BN$11:$BN$4863,"taip")</f>
        <v>0</v>
      </c>
      <c r="J20" s="222">
        <f>COUNTIFS('D5'!$B$11:$B$4863,'A2'!$D20,'D5'!$BH$11:$BH$4863,'A2'!J$7,'D5'!$BN$11:$BN$4863,"taip")</f>
        <v>0</v>
      </c>
      <c r="K20" s="222">
        <f>COUNTIFS('D5'!$B$11:$B$4863,'A2'!$D20,'D5'!$BH$11:$BH$4863,'A2'!K$7,'D5'!$BN$11:$BN$4863,"taip")</f>
        <v>0</v>
      </c>
      <c r="L20" s="222">
        <f>COUNTIFS('D5'!$B$11:$B$4863,'A2'!$D20,'D5'!$BH$11:$BH$4863,'A2'!L$7,'D5'!$BN$11:$BN$4863,"taip")</f>
        <v>0</v>
      </c>
      <c r="M20" s="222">
        <f>COUNTIFS('D5'!$B$11:$B$4863,'A2'!$D20,'D5'!$BH$11:$BH$4863,'A2'!M$7,'D5'!$BN$11:$BN$4863,"taip")</f>
        <v>0</v>
      </c>
      <c r="N20" s="221">
        <f t="shared" si="33"/>
        <v>0</v>
      </c>
      <c r="O20" s="222">
        <f>SUMIFS('D5'!$L$11:$L$4863,'D5'!$B$11:$B$4863,'A2'!$D20,'D5'!$BH$11:$BH$4863,O$7,'D5'!$BN$11:$BN$4863,"taip")</f>
        <v>0</v>
      </c>
      <c r="P20" s="222">
        <f>SUMIFS('D5'!$L$11:$L$4863,'D5'!$B$11:$B$4863,'A2'!$D20,'D5'!$BH$11:$BH$4863,P$7,'D5'!$BN$11:$BN$4863,"taip")</f>
        <v>0</v>
      </c>
      <c r="Q20" s="222">
        <f>SUMIFS('D5'!$L$11:$L$4863,'D5'!$B$11:$B$4863,'A2'!$D20,'D5'!$BH$11:$BH$4863,Q$7,'D5'!$BN$11:$BN$4863,"taip")</f>
        <v>0</v>
      </c>
      <c r="R20" s="222">
        <f>SUMIFS('D5'!$L$11:$L$4863,'D5'!$B$11:$B$4863,'A2'!$D20,'D5'!$BH$11:$BH$4863,R$7,'D5'!$BN$11:$BN$4863,"taip")</f>
        <v>0</v>
      </c>
      <c r="S20" s="222">
        <f>SUMIFS('D5'!$L$11:$L$4863,'D5'!$B$11:$B$4863,'A2'!$D20,'D5'!$BH$11:$BH$4863,S$7,'D5'!$BN$11:$BN$4863,"taip")</f>
        <v>0</v>
      </c>
      <c r="T20" s="222">
        <f>SUMIFS('D5'!$L$11:$L$4863,'D5'!$B$11:$B$4863,'A2'!$D20,'D5'!$BH$11:$BH$4863,T$7,'D5'!$BN$11:$BN$4863,"taip")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COUNTIFS('D5'!$B$11:$B$4863,'A2'!$D20,'D5'!$BI$11:$BI$4863,'A2'!AC$7,'D5'!$BO$11:$BO$4863,"taip")</f>
        <v>0</v>
      </c>
      <c r="AD20" s="222">
        <f>COUNTIFS('D5'!$B$11:$B$4863,'A2'!$D20,'D5'!$BI$11:$BI$4863,'A2'!AD$7,'D5'!$BO$11:$BO$4863,"taip")</f>
        <v>0</v>
      </c>
      <c r="AE20" s="222">
        <f>COUNTIFS('D5'!$B$11:$B$4863,'A2'!$D20,'D5'!$BI$11:$BI$4863,'A2'!AE$7,'D5'!$BO$11:$BO$4863,"taip")</f>
        <v>0</v>
      </c>
      <c r="AF20" s="222">
        <f>COUNTIFS('D5'!$B$11:$B$4863,'A2'!$D20,'D5'!$BI$11:$BI$4863,'A2'!AF$7,'D5'!$BO$11:$BO$4863,"taip")</f>
        <v>0</v>
      </c>
      <c r="AG20" s="222">
        <f>COUNTIFS('D5'!$B$11:$B$4863,'A2'!$D20,'D5'!$BI$11:$BI$4863,'A2'!AG$7,'D5'!$BO$11:$BO$4863,"taip")</f>
        <v>0</v>
      </c>
      <c r="AH20" s="222">
        <f>COUNTIFS('D5'!$B$11:$B$4863,'A2'!$D20,'D5'!$BI$11:$BI$4863,'A2'!AH$7,'D5'!$BO$11:$BO$4863,"taip")</f>
        <v>0</v>
      </c>
      <c r="AI20" s="221">
        <f t="shared" si="36"/>
        <v>0</v>
      </c>
      <c r="AJ20" s="222">
        <f>SUMIFS('D5'!$AG$11:$AG$4863,'D5'!$B$11:$B$4863,'A2'!$D20,'D5'!$BI$11:$BI$4863,AJ$7,'D5'!$BO$11:$BO$4863,"taip")</f>
        <v>0</v>
      </c>
      <c r="AK20" s="222">
        <f>SUMIFS('D5'!$AG$11:$AG$4863,'D5'!$B$11:$B$4863,'A2'!$D20,'D5'!$BI$11:$BI$4863,AK$7,'D5'!$BO$11:$BO$4863,"taip")</f>
        <v>0</v>
      </c>
      <c r="AL20" s="222">
        <f>SUMIFS('D5'!$AG$11:$AG$4863,'D5'!$B$11:$B$4863,'A2'!$D20,'D5'!$BI$11:$BI$4863,AL$7,'D5'!$BO$11:$BO$4863,"taip")</f>
        <v>0</v>
      </c>
      <c r="AM20" s="222">
        <f>SUMIFS('D5'!$AG$11:$AG$4863,'D5'!$B$11:$B$4863,'A2'!$D20,'D5'!$BI$11:$BI$4863,AM$7,'D5'!$BO$11:$BO$4863,"taip")</f>
        <v>0</v>
      </c>
      <c r="AN20" s="222">
        <f>SUMIFS('D5'!$AG$11:$AG$4863,'D5'!$B$11:$B$4863,'A2'!$D20,'D5'!$BI$11:$BI$4863,AN$7,'D5'!$BO$11:$BO$4863,"taip")</f>
        <v>0</v>
      </c>
      <c r="AO20" s="222">
        <f>SUMIFS('D5'!$AG$11:$AG$4863,'D5'!$B$11:$B$4863,'A2'!$D20,'D5'!$BI$11:$BI$4863,AO$7,'D5'!$BO$11:$BO$4863,"taip")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COUNTIFS('D5'!$B$11:$B$4863,'A2'!$D20,'D5'!$BJ$11:$BJ$4863,'A2'!AX$7,'D5'!$BP$11:$BP$4863,"taip")</f>
        <v>0</v>
      </c>
      <c r="AY20" s="222">
        <f>COUNTIFS('D5'!$B$11:$B$4863,'A2'!$D20,'D5'!$BJ$11:$BJ$4863,'A2'!AY$7,'D5'!$BP$11:$BP$4863,"taip")</f>
        <v>0</v>
      </c>
      <c r="AZ20" s="222">
        <f>COUNTIFS('D5'!$B$11:$B$4863,'A2'!$D20,'D5'!$BJ$11:$BJ$4863,'A2'!AZ$7,'D5'!$BP$11:$BP$4863,"taip")</f>
        <v>0</v>
      </c>
      <c r="BA20" s="222">
        <f>COUNTIFS('D5'!$B$11:$B$4863,'A2'!$D20,'D5'!$BJ$11:$BJ$4863,'A2'!BA$7,'D5'!$BP$11:$BP$4863,"taip")</f>
        <v>0</v>
      </c>
      <c r="BB20" s="222">
        <f>COUNTIFS('D5'!$B$11:$B$4863,'A2'!$D20,'D5'!$BJ$11:$BJ$4863,'A2'!BB$7,'D5'!$BP$11:$BP$4863,"taip")</f>
        <v>0</v>
      </c>
      <c r="BC20" s="222">
        <f>COUNTIFS('D5'!$B$11:$B$4863,'A2'!$D20,'D5'!$BJ$11:$BJ$4863,'A2'!BC$7,'D5'!$BP$11:$BP$4863,"taip")</f>
        <v>0</v>
      </c>
      <c r="BD20" s="221">
        <f t="shared" si="40"/>
        <v>0</v>
      </c>
      <c r="BE20" s="222">
        <f>SUMIFS('D5'!$AG$11:$AG$4863,'D5'!$B$11:$B$4863,'A2'!$D20,'D5'!$BJ$11:$BJ$4863,BE$7,'D5'!$BP$11:$BP$4863,"taip")</f>
        <v>0</v>
      </c>
      <c r="BF20" s="222">
        <f>SUMIFS('D5'!$AG$11:$AG$4863,'D5'!$B$11:$B$4863,'A2'!$D20,'D5'!$BJ$11:$BJ$4863,BF$7,'D5'!$BP$11:$BP$4863,"taip")</f>
        <v>0</v>
      </c>
      <c r="BG20" s="222">
        <f>SUMIFS('D5'!$AG$11:$AG$4863,'D5'!$B$11:$B$4863,'A2'!$D20,'D5'!$BJ$11:$BJ$4863,BG$7,'D5'!$BP$11:$BP$4863,"taip")</f>
        <v>0</v>
      </c>
      <c r="BH20" s="222">
        <f>SUMIFS('D5'!$AG$11:$AG$4863,'D5'!$B$11:$B$4863,'A2'!$D20,'D5'!$BJ$11:$BJ$4863,BH$7,'D5'!$BP$11:$BP$4863,"taip")</f>
        <v>0</v>
      </c>
      <c r="BI20" s="222">
        <f>SUMIFS('D5'!$AG$11:$AG$4863,'D5'!$B$11:$B$4863,'A2'!$D20,'D5'!$BJ$11:$BJ$4863,BI$7,'D5'!$BP$11:$BP$4863,"taip")</f>
        <v>0</v>
      </c>
      <c r="BJ20" s="222">
        <f>SUMIFS('D5'!$AG$11:$AG$4863,'D5'!$B$11:$B$4863,'A2'!$D20,'D5'!$BJ$11:$BJ$4863,BJ$7,'D5'!$BP$11:$BP$4863,"taip")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COUNTIFS('D5'!$B$11:$B$4863,'A2'!$D20,'D5'!$BK$11:$BK$4863,'A2'!BS$7,'D5'!$BS$11:$BS$4863,"taip")</f>
        <v>0</v>
      </c>
      <c r="BT20" s="222">
        <f>COUNTIFS('D5'!$B$11:$B$4863,'A2'!$D20,'D5'!$BK$11:$BK$4863,'A2'!BT$7,'D5'!$BS$11:$BS$4863,"taip")</f>
        <v>0</v>
      </c>
      <c r="BU20" s="222">
        <f>COUNTIFS('D5'!$B$11:$B$4863,'A2'!$D20,'D5'!$BK$11:$BK$4863,'A2'!BU$7,'D5'!$BS$11:$BS$4863,"taip")</f>
        <v>0</v>
      </c>
      <c r="BV20" s="222">
        <f>COUNTIFS('D5'!$B$11:$B$4863,'A2'!$D20,'D5'!$BK$11:$BK$4863,'A2'!BV$7,'D5'!$BS$11:$BS$4863,"taip")</f>
        <v>0</v>
      </c>
      <c r="BW20" s="222">
        <f>COUNTIFS('D5'!$B$11:$B$4863,'A2'!$D20,'D5'!$BK$11:$BK$4863,'A2'!BW$7,'D5'!$BS$11:$BS$4863,"taip")</f>
        <v>0</v>
      </c>
      <c r="BX20" s="222">
        <f>COUNTIFS('D5'!$B$11:$B$4863,'A2'!$D20,'D5'!$BK$11:$BK$4863,'A2'!BX$7,'D5'!$BS$11:$BS$4863,"taip")</f>
        <v>0</v>
      </c>
      <c r="BY20" s="221">
        <f t="shared" si="44"/>
        <v>0</v>
      </c>
      <c r="BZ20" s="222">
        <f>SUMIFS('D5'!$AG$11:$AG$4863,'D5'!$B$11:$B$4863,'A2'!$D20,'D5'!$BK$11:$BK$4863,BZ$7,'D5'!$BS$11:$BS$4863,"taip")</f>
        <v>0</v>
      </c>
      <c r="CA20" s="222">
        <f>SUMIFS('D5'!$AG$11:$AG$4863,'D5'!$B$11:$B$4863,'A2'!$D20,'D5'!$BK$11:$BK$4863,CA$7,'D5'!$BS$11:$BS$4863,"taip")</f>
        <v>0</v>
      </c>
      <c r="CB20" s="222">
        <f>SUMIFS('D5'!$AG$11:$AG$4863,'D5'!$B$11:$B$4863,'A2'!$D20,'D5'!$BK$11:$BK$4863,CB$7,'D5'!$BS$11:$BS$4863,"taip")</f>
        <v>0</v>
      </c>
      <c r="CC20" s="222">
        <f>SUMIFS('D5'!$AG$11:$AG$4863,'D5'!$B$11:$B$4863,'A2'!$D20,'D5'!$BK$11:$BK$4863,CC$7,'D5'!$BS$11:$BS$4863,"taip")</f>
        <v>0</v>
      </c>
      <c r="CD20" s="222">
        <f>SUMIFS('D5'!$AG$11:$AG$4863,'D5'!$B$11:$B$4863,'A2'!$D20,'D5'!$BK$11:$BK$4863,CD$7,'D5'!$BS$11:$BS$4863,"taip")</f>
        <v>0</v>
      </c>
      <c r="CE20" s="222">
        <f>SUMIFS('D5'!$AG$11:$AG$4863,'D5'!$B$11:$B$4863,'A2'!$D20,'D5'!$BK$11:$BK$4863,CE$7,'D5'!$BS$11:$BS$4863,"taip")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5">
      <c r="A21" s="10" t="s">
        <v>40</v>
      </c>
      <c r="B21" s="197">
        <f>'VPS1'!C21</f>
        <v>0</v>
      </c>
      <c r="C21" s="213">
        <f>'VPS1'!D21</f>
        <v>0</v>
      </c>
      <c r="D21" s="54">
        <f>'VPS1'!J21</f>
        <v>0</v>
      </c>
      <c r="E21" s="54" t="str">
        <f>'VPS1'!L21</f>
        <v>EŽŪFKP</v>
      </c>
      <c r="F21" s="198">
        <f>'VPS1'!G21</f>
        <v>0</v>
      </c>
      <c r="G21" s="221">
        <f t="shared" si="32"/>
        <v>0</v>
      </c>
      <c r="H21" s="222">
        <f>COUNTIFS('D5'!$B$11:$B$4863,'A2'!$D21,'D5'!$BH$11:$BH$4863,'A2'!H$7,'D5'!$BN$11:$BN$4863,"taip")</f>
        <v>0</v>
      </c>
      <c r="I21" s="222">
        <f>COUNTIFS('D5'!$B$11:$B$4863,'A2'!$D21,'D5'!$BH$11:$BH$4863,'A2'!I$7,'D5'!$BN$11:$BN$4863,"taip")</f>
        <v>0</v>
      </c>
      <c r="J21" s="222">
        <f>COUNTIFS('D5'!$B$11:$B$4863,'A2'!$D21,'D5'!$BH$11:$BH$4863,'A2'!J$7,'D5'!$BN$11:$BN$4863,"taip")</f>
        <v>0</v>
      </c>
      <c r="K21" s="222">
        <f>COUNTIFS('D5'!$B$11:$B$4863,'A2'!$D21,'D5'!$BH$11:$BH$4863,'A2'!K$7,'D5'!$BN$11:$BN$4863,"taip")</f>
        <v>0</v>
      </c>
      <c r="L21" s="222">
        <f>COUNTIFS('D5'!$B$11:$B$4863,'A2'!$D21,'D5'!$BH$11:$BH$4863,'A2'!L$7,'D5'!$BN$11:$BN$4863,"taip")</f>
        <v>0</v>
      </c>
      <c r="M21" s="222">
        <f>COUNTIFS('D5'!$B$11:$B$4863,'A2'!$D21,'D5'!$BH$11:$BH$4863,'A2'!M$7,'D5'!$BN$11:$BN$4863,"taip")</f>
        <v>0</v>
      </c>
      <c r="N21" s="221">
        <f t="shared" si="33"/>
        <v>0</v>
      </c>
      <c r="O21" s="222">
        <f>SUMIFS('D5'!$L$11:$L$4863,'D5'!$B$11:$B$4863,'A2'!$D21,'D5'!$BH$11:$BH$4863,O$7,'D5'!$BN$11:$BN$4863,"taip")</f>
        <v>0</v>
      </c>
      <c r="P21" s="222">
        <f>SUMIFS('D5'!$L$11:$L$4863,'D5'!$B$11:$B$4863,'A2'!$D21,'D5'!$BH$11:$BH$4863,P$7,'D5'!$BN$11:$BN$4863,"taip")</f>
        <v>0</v>
      </c>
      <c r="Q21" s="222">
        <f>SUMIFS('D5'!$L$11:$L$4863,'D5'!$B$11:$B$4863,'A2'!$D21,'D5'!$BH$11:$BH$4863,Q$7,'D5'!$BN$11:$BN$4863,"taip")</f>
        <v>0</v>
      </c>
      <c r="R21" s="222">
        <f>SUMIFS('D5'!$L$11:$L$4863,'D5'!$B$11:$B$4863,'A2'!$D21,'D5'!$BH$11:$BH$4863,R$7,'D5'!$BN$11:$BN$4863,"taip")</f>
        <v>0</v>
      </c>
      <c r="S21" s="222">
        <f>SUMIFS('D5'!$L$11:$L$4863,'D5'!$B$11:$B$4863,'A2'!$D21,'D5'!$BH$11:$BH$4863,S$7,'D5'!$BN$11:$BN$4863,"taip")</f>
        <v>0</v>
      </c>
      <c r="T21" s="222">
        <f>SUMIFS('D5'!$L$11:$L$4863,'D5'!$B$11:$B$4863,'A2'!$D21,'D5'!$BH$11:$BH$4863,T$7,'D5'!$BN$11:$BN$4863,"taip")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COUNTIFS('D5'!$B$11:$B$4863,'A2'!$D21,'D5'!$BI$11:$BI$4863,'A2'!AC$7,'D5'!$BO$11:$BO$4863,"taip")</f>
        <v>0</v>
      </c>
      <c r="AD21" s="222">
        <f>COUNTIFS('D5'!$B$11:$B$4863,'A2'!$D21,'D5'!$BI$11:$BI$4863,'A2'!AD$7,'D5'!$BO$11:$BO$4863,"taip")</f>
        <v>0</v>
      </c>
      <c r="AE21" s="222">
        <f>COUNTIFS('D5'!$B$11:$B$4863,'A2'!$D21,'D5'!$BI$11:$BI$4863,'A2'!AE$7,'D5'!$BO$11:$BO$4863,"taip")</f>
        <v>0</v>
      </c>
      <c r="AF21" s="222">
        <f>COUNTIFS('D5'!$B$11:$B$4863,'A2'!$D21,'D5'!$BI$11:$BI$4863,'A2'!AF$7,'D5'!$BO$11:$BO$4863,"taip")</f>
        <v>0</v>
      </c>
      <c r="AG21" s="222">
        <f>COUNTIFS('D5'!$B$11:$B$4863,'A2'!$D21,'D5'!$BI$11:$BI$4863,'A2'!AG$7,'D5'!$BO$11:$BO$4863,"taip")</f>
        <v>0</v>
      </c>
      <c r="AH21" s="222">
        <f>COUNTIFS('D5'!$B$11:$B$4863,'A2'!$D21,'D5'!$BI$11:$BI$4863,'A2'!AH$7,'D5'!$BO$11:$BO$4863,"taip")</f>
        <v>0</v>
      </c>
      <c r="AI21" s="221">
        <f t="shared" si="36"/>
        <v>0</v>
      </c>
      <c r="AJ21" s="222">
        <f>SUMIFS('D5'!$AG$11:$AG$4863,'D5'!$B$11:$B$4863,'A2'!$D21,'D5'!$BI$11:$BI$4863,AJ$7,'D5'!$BO$11:$BO$4863,"taip")</f>
        <v>0</v>
      </c>
      <c r="AK21" s="222">
        <f>SUMIFS('D5'!$AG$11:$AG$4863,'D5'!$B$11:$B$4863,'A2'!$D21,'D5'!$BI$11:$BI$4863,AK$7,'D5'!$BO$11:$BO$4863,"taip")</f>
        <v>0</v>
      </c>
      <c r="AL21" s="222">
        <f>SUMIFS('D5'!$AG$11:$AG$4863,'D5'!$B$11:$B$4863,'A2'!$D21,'D5'!$BI$11:$BI$4863,AL$7,'D5'!$BO$11:$BO$4863,"taip")</f>
        <v>0</v>
      </c>
      <c r="AM21" s="222">
        <f>SUMIFS('D5'!$AG$11:$AG$4863,'D5'!$B$11:$B$4863,'A2'!$D21,'D5'!$BI$11:$BI$4863,AM$7,'D5'!$BO$11:$BO$4863,"taip")</f>
        <v>0</v>
      </c>
      <c r="AN21" s="222">
        <f>SUMIFS('D5'!$AG$11:$AG$4863,'D5'!$B$11:$B$4863,'A2'!$D21,'D5'!$BI$11:$BI$4863,AN$7,'D5'!$BO$11:$BO$4863,"taip")</f>
        <v>0</v>
      </c>
      <c r="AO21" s="222">
        <f>SUMIFS('D5'!$AG$11:$AG$4863,'D5'!$B$11:$B$4863,'A2'!$D21,'D5'!$BI$11:$BI$4863,AO$7,'D5'!$BO$11:$BO$4863,"taip")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COUNTIFS('D5'!$B$11:$B$4863,'A2'!$D21,'D5'!$BJ$11:$BJ$4863,'A2'!AX$7,'D5'!$BP$11:$BP$4863,"taip")</f>
        <v>0</v>
      </c>
      <c r="AY21" s="222">
        <f>COUNTIFS('D5'!$B$11:$B$4863,'A2'!$D21,'D5'!$BJ$11:$BJ$4863,'A2'!AY$7,'D5'!$BP$11:$BP$4863,"taip")</f>
        <v>0</v>
      </c>
      <c r="AZ21" s="222">
        <f>COUNTIFS('D5'!$B$11:$B$4863,'A2'!$D21,'D5'!$BJ$11:$BJ$4863,'A2'!AZ$7,'D5'!$BP$11:$BP$4863,"taip")</f>
        <v>0</v>
      </c>
      <c r="BA21" s="222">
        <f>COUNTIFS('D5'!$B$11:$B$4863,'A2'!$D21,'D5'!$BJ$11:$BJ$4863,'A2'!BA$7,'D5'!$BP$11:$BP$4863,"taip")</f>
        <v>0</v>
      </c>
      <c r="BB21" s="222">
        <f>COUNTIFS('D5'!$B$11:$B$4863,'A2'!$D21,'D5'!$BJ$11:$BJ$4863,'A2'!BB$7,'D5'!$BP$11:$BP$4863,"taip")</f>
        <v>0</v>
      </c>
      <c r="BC21" s="222">
        <f>COUNTIFS('D5'!$B$11:$B$4863,'A2'!$D21,'D5'!$BJ$11:$BJ$4863,'A2'!BC$7,'D5'!$BP$11:$BP$4863,"taip")</f>
        <v>0</v>
      </c>
      <c r="BD21" s="221">
        <f t="shared" si="40"/>
        <v>0</v>
      </c>
      <c r="BE21" s="222">
        <f>SUMIFS('D5'!$AG$11:$AG$4863,'D5'!$B$11:$B$4863,'A2'!$D21,'D5'!$BJ$11:$BJ$4863,BE$7,'D5'!$BP$11:$BP$4863,"taip")</f>
        <v>0</v>
      </c>
      <c r="BF21" s="222">
        <f>SUMIFS('D5'!$AG$11:$AG$4863,'D5'!$B$11:$B$4863,'A2'!$D21,'D5'!$BJ$11:$BJ$4863,BF$7,'D5'!$BP$11:$BP$4863,"taip")</f>
        <v>0</v>
      </c>
      <c r="BG21" s="222">
        <f>SUMIFS('D5'!$AG$11:$AG$4863,'D5'!$B$11:$B$4863,'A2'!$D21,'D5'!$BJ$11:$BJ$4863,BG$7,'D5'!$BP$11:$BP$4863,"taip")</f>
        <v>0</v>
      </c>
      <c r="BH21" s="222">
        <f>SUMIFS('D5'!$AG$11:$AG$4863,'D5'!$B$11:$B$4863,'A2'!$D21,'D5'!$BJ$11:$BJ$4863,BH$7,'D5'!$BP$11:$BP$4863,"taip")</f>
        <v>0</v>
      </c>
      <c r="BI21" s="222">
        <f>SUMIFS('D5'!$AG$11:$AG$4863,'D5'!$B$11:$B$4863,'A2'!$D21,'D5'!$BJ$11:$BJ$4863,BI$7,'D5'!$BP$11:$BP$4863,"taip")</f>
        <v>0</v>
      </c>
      <c r="BJ21" s="222">
        <f>SUMIFS('D5'!$AG$11:$AG$4863,'D5'!$B$11:$B$4863,'A2'!$D21,'D5'!$BJ$11:$BJ$4863,BJ$7,'D5'!$BP$11:$BP$4863,"taip")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COUNTIFS('D5'!$B$11:$B$4863,'A2'!$D21,'D5'!$BK$11:$BK$4863,'A2'!BS$7,'D5'!$BS$11:$BS$4863,"taip")</f>
        <v>0</v>
      </c>
      <c r="BT21" s="222">
        <f>COUNTIFS('D5'!$B$11:$B$4863,'A2'!$D21,'D5'!$BK$11:$BK$4863,'A2'!BT$7,'D5'!$BS$11:$BS$4863,"taip")</f>
        <v>0</v>
      </c>
      <c r="BU21" s="222">
        <f>COUNTIFS('D5'!$B$11:$B$4863,'A2'!$D21,'D5'!$BK$11:$BK$4863,'A2'!BU$7,'D5'!$BS$11:$BS$4863,"taip")</f>
        <v>0</v>
      </c>
      <c r="BV21" s="222">
        <f>COUNTIFS('D5'!$B$11:$B$4863,'A2'!$D21,'D5'!$BK$11:$BK$4863,'A2'!BV$7,'D5'!$BS$11:$BS$4863,"taip")</f>
        <v>0</v>
      </c>
      <c r="BW21" s="222">
        <f>COUNTIFS('D5'!$B$11:$B$4863,'A2'!$D21,'D5'!$BK$11:$BK$4863,'A2'!BW$7,'D5'!$BS$11:$BS$4863,"taip")</f>
        <v>0</v>
      </c>
      <c r="BX21" s="222">
        <f>COUNTIFS('D5'!$B$11:$B$4863,'A2'!$D21,'D5'!$BK$11:$BK$4863,'A2'!BX$7,'D5'!$BS$11:$BS$4863,"taip")</f>
        <v>0</v>
      </c>
      <c r="BY21" s="221">
        <f t="shared" si="44"/>
        <v>0</v>
      </c>
      <c r="BZ21" s="222">
        <f>SUMIFS('D5'!$AG$11:$AG$4863,'D5'!$B$11:$B$4863,'A2'!$D21,'D5'!$BK$11:$BK$4863,BZ$7,'D5'!$BS$11:$BS$4863,"taip")</f>
        <v>0</v>
      </c>
      <c r="CA21" s="222">
        <f>SUMIFS('D5'!$AG$11:$AG$4863,'D5'!$B$11:$B$4863,'A2'!$D21,'D5'!$BK$11:$BK$4863,CA$7,'D5'!$BS$11:$BS$4863,"taip")</f>
        <v>0</v>
      </c>
      <c r="CB21" s="222">
        <f>SUMIFS('D5'!$AG$11:$AG$4863,'D5'!$B$11:$B$4863,'A2'!$D21,'D5'!$BK$11:$BK$4863,CB$7,'D5'!$BS$11:$BS$4863,"taip")</f>
        <v>0</v>
      </c>
      <c r="CC21" s="222">
        <f>SUMIFS('D5'!$AG$11:$AG$4863,'D5'!$B$11:$B$4863,'A2'!$D21,'D5'!$BK$11:$BK$4863,CC$7,'D5'!$BS$11:$BS$4863,"taip")</f>
        <v>0</v>
      </c>
      <c r="CD21" s="222">
        <f>SUMIFS('D5'!$AG$11:$AG$4863,'D5'!$B$11:$B$4863,'A2'!$D21,'D5'!$BK$11:$BK$4863,CD$7,'D5'!$BS$11:$BS$4863,"taip")</f>
        <v>0</v>
      </c>
      <c r="CE21" s="222">
        <f>SUMIFS('D5'!$AG$11:$AG$4863,'D5'!$B$11:$B$4863,'A2'!$D21,'D5'!$BK$11:$BK$4863,CE$7,'D5'!$BS$11:$BS$4863,"taip")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5">
      <c r="A22" s="10" t="s">
        <v>41</v>
      </c>
      <c r="B22" s="197">
        <f>'VPS1'!C22</f>
        <v>0</v>
      </c>
      <c r="C22" s="213">
        <f>'VPS1'!D22</f>
        <v>0</v>
      </c>
      <c r="D22" s="54">
        <f>'VPS1'!J22</f>
        <v>0</v>
      </c>
      <c r="E22" s="54" t="str">
        <f>'VPS1'!L22</f>
        <v>EŽŪFKP</v>
      </c>
      <c r="F22" s="198">
        <f>'VPS1'!G22</f>
        <v>0</v>
      </c>
      <c r="G22" s="221">
        <f t="shared" si="32"/>
        <v>0</v>
      </c>
      <c r="H22" s="222">
        <f>COUNTIFS('D5'!$B$11:$B$4863,'A2'!$D22,'D5'!$BH$11:$BH$4863,'A2'!H$7,'D5'!$BN$11:$BN$4863,"taip")</f>
        <v>0</v>
      </c>
      <c r="I22" s="222">
        <f>COUNTIFS('D5'!$B$11:$B$4863,'A2'!$D22,'D5'!$BH$11:$BH$4863,'A2'!I$7,'D5'!$BN$11:$BN$4863,"taip")</f>
        <v>0</v>
      </c>
      <c r="J22" s="222">
        <f>COUNTIFS('D5'!$B$11:$B$4863,'A2'!$D22,'D5'!$BH$11:$BH$4863,'A2'!J$7,'D5'!$BN$11:$BN$4863,"taip")</f>
        <v>0</v>
      </c>
      <c r="K22" s="222">
        <f>COUNTIFS('D5'!$B$11:$B$4863,'A2'!$D22,'D5'!$BH$11:$BH$4863,'A2'!K$7,'D5'!$BN$11:$BN$4863,"taip")</f>
        <v>0</v>
      </c>
      <c r="L22" s="222">
        <f>COUNTIFS('D5'!$B$11:$B$4863,'A2'!$D22,'D5'!$BH$11:$BH$4863,'A2'!L$7,'D5'!$BN$11:$BN$4863,"taip")</f>
        <v>0</v>
      </c>
      <c r="M22" s="222">
        <f>COUNTIFS('D5'!$B$11:$B$4863,'A2'!$D22,'D5'!$BH$11:$BH$4863,'A2'!M$7,'D5'!$BN$11:$BN$4863,"taip")</f>
        <v>0</v>
      </c>
      <c r="N22" s="221">
        <f t="shared" si="33"/>
        <v>0</v>
      </c>
      <c r="O22" s="222">
        <f>SUMIFS('D5'!$L$11:$L$4863,'D5'!$B$11:$B$4863,'A2'!$D22,'D5'!$BH$11:$BH$4863,O$7,'D5'!$BN$11:$BN$4863,"taip")</f>
        <v>0</v>
      </c>
      <c r="P22" s="222">
        <f>SUMIFS('D5'!$L$11:$L$4863,'D5'!$B$11:$B$4863,'A2'!$D22,'D5'!$BH$11:$BH$4863,P$7,'D5'!$BN$11:$BN$4863,"taip")</f>
        <v>0</v>
      </c>
      <c r="Q22" s="222">
        <f>SUMIFS('D5'!$L$11:$L$4863,'D5'!$B$11:$B$4863,'A2'!$D22,'D5'!$BH$11:$BH$4863,Q$7,'D5'!$BN$11:$BN$4863,"taip")</f>
        <v>0</v>
      </c>
      <c r="R22" s="222">
        <f>SUMIFS('D5'!$L$11:$L$4863,'D5'!$B$11:$B$4863,'A2'!$D22,'D5'!$BH$11:$BH$4863,R$7,'D5'!$BN$11:$BN$4863,"taip")</f>
        <v>0</v>
      </c>
      <c r="S22" s="222">
        <f>SUMIFS('D5'!$L$11:$L$4863,'D5'!$B$11:$B$4863,'A2'!$D22,'D5'!$BH$11:$BH$4863,S$7,'D5'!$BN$11:$BN$4863,"taip")</f>
        <v>0</v>
      </c>
      <c r="T22" s="222">
        <f>SUMIFS('D5'!$L$11:$L$4863,'D5'!$B$11:$B$4863,'A2'!$D22,'D5'!$BH$11:$BH$4863,T$7,'D5'!$BN$11:$BN$4863,"taip")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COUNTIFS('D5'!$B$11:$B$4863,'A2'!$D22,'D5'!$BI$11:$BI$4863,'A2'!AC$7,'D5'!$BO$11:$BO$4863,"taip")</f>
        <v>0</v>
      </c>
      <c r="AD22" s="222">
        <f>COUNTIFS('D5'!$B$11:$B$4863,'A2'!$D22,'D5'!$BI$11:$BI$4863,'A2'!AD$7,'D5'!$BO$11:$BO$4863,"taip")</f>
        <v>0</v>
      </c>
      <c r="AE22" s="222">
        <f>COUNTIFS('D5'!$B$11:$B$4863,'A2'!$D22,'D5'!$BI$11:$BI$4863,'A2'!AE$7,'D5'!$BO$11:$BO$4863,"taip")</f>
        <v>0</v>
      </c>
      <c r="AF22" s="222">
        <f>COUNTIFS('D5'!$B$11:$B$4863,'A2'!$D22,'D5'!$BI$11:$BI$4863,'A2'!AF$7,'D5'!$BO$11:$BO$4863,"taip")</f>
        <v>0</v>
      </c>
      <c r="AG22" s="222">
        <f>COUNTIFS('D5'!$B$11:$B$4863,'A2'!$D22,'D5'!$BI$11:$BI$4863,'A2'!AG$7,'D5'!$BO$11:$BO$4863,"taip")</f>
        <v>0</v>
      </c>
      <c r="AH22" s="222">
        <f>COUNTIFS('D5'!$B$11:$B$4863,'A2'!$D22,'D5'!$BI$11:$BI$4863,'A2'!AH$7,'D5'!$BO$11:$BO$4863,"taip")</f>
        <v>0</v>
      </c>
      <c r="AI22" s="221">
        <f t="shared" si="36"/>
        <v>0</v>
      </c>
      <c r="AJ22" s="222">
        <f>SUMIFS('D5'!$AG$11:$AG$4863,'D5'!$B$11:$B$4863,'A2'!$D22,'D5'!$BI$11:$BI$4863,AJ$7,'D5'!$BO$11:$BO$4863,"taip")</f>
        <v>0</v>
      </c>
      <c r="AK22" s="222">
        <f>SUMIFS('D5'!$AG$11:$AG$4863,'D5'!$B$11:$B$4863,'A2'!$D22,'D5'!$BI$11:$BI$4863,AK$7,'D5'!$BO$11:$BO$4863,"taip")</f>
        <v>0</v>
      </c>
      <c r="AL22" s="222">
        <f>SUMIFS('D5'!$AG$11:$AG$4863,'D5'!$B$11:$B$4863,'A2'!$D22,'D5'!$BI$11:$BI$4863,AL$7,'D5'!$BO$11:$BO$4863,"taip")</f>
        <v>0</v>
      </c>
      <c r="AM22" s="222">
        <f>SUMIFS('D5'!$AG$11:$AG$4863,'D5'!$B$11:$B$4863,'A2'!$D22,'D5'!$BI$11:$BI$4863,AM$7,'D5'!$BO$11:$BO$4863,"taip")</f>
        <v>0</v>
      </c>
      <c r="AN22" s="222">
        <f>SUMIFS('D5'!$AG$11:$AG$4863,'D5'!$B$11:$B$4863,'A2'!$D22,'D5'!$BI$11:$BI$4863,AN$7,'D5'!$BO$11:$BO$4863,"taip")</f>
        <v>0</v>
      </c>
      <c r="AO22" s="222">
        <f>SUMIFS('D5'!$AG$11:$AG$4863,'D5'!$B$11:$B$4863,'A2'!$D22,'D5'!$BI$11:$BI$4863,AO$7,'D5'!$BO$11:$BO$4863,"taip")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COUNTIFS('D5'!$B$11:$B$4863,'A2'!$D22,'D5'!$BJ$11:$BJ$4863,'A2'!AX$7,'D5'!$BP$11:$BP$4863,"taip")</f>
        <v>0</v>
      </c>
      <c r="AY22" s="222">
        <f>COUNTIFS('D5'!$B$11:$B$4863,'A2'!$D22,'D5'!$BJ$11:$BJ$4863,'A2'!AY$7,'D5'!$BP$11:$BP$4863,"taip")</f>
        <v>0</v>
      </c>
      <c r="AZ22" s="222">
        <f>COUNTIFS('D5'!$B$11:$B$4863,'A2'!$D22,'D5'!$BJ$11:$BJ$4863,'A2'!AZ$7,'D5'!$BP$11:$BP$4863,"taip")</f>
        <v>0</v>
      </c>
      <c r="BA22" s="222">
        <f>COUNTIFS('D5'!$B$11:$B$4863,'A2'!$D22,'D5'!$BJ$11:$BJ$4863,'A2'!BA$7,'D5'!$BP$11:$BP$4863,"taip")</f>
        <v>0</v>
      </c>
      <c r="BB22" s="222">
        <f>COUNTIFS('D5'!$B$11:$B$4863,'A2'!$D22,'D5'!$BJ$11:$BJ$4863,'A2'!BB$7,'D5'!$BP$11:$BP$4863,"taip")</f>
        <v>0</v>
      </c>
      <c r="BC22" s="222">
        <f>COUNTIFS('D5'!$B$11:$B$4863,'A2'!$D22,'D5'!$BJ$11:$BJ$4863,'A2'!BC$7,'D5'!$BP$11:$BP$4863,"taip")</f>
        <v>0</v>
      </c>
      <c r="BD22" s="221">
        <f t="shared" si="40"/>
        <v>0</v>
      </c>
      <c r="BE22" s="222">
        <f>SUMIFS('D5'!$AG$11:$AG$4863,'D5'!$B$11:$B$4863,'A2'!$D22,'D5'!$BJ$11:$BJ$4863,BE$7,'D5'!$BP$11:$BP$4863,"taip")</f>
        <v>0</v>
      </c>
      <c r="BF22" s="222">
        <f>SUMIFS('D5'!$AG$11:$AG$4863,'D5'!$B$11:$B$4863,'A2'!$D22,'D5'!$BJ$11:$BJ$4863,BF$7,'D5'!$BP$11:$BP$4863,"taip")</f>
        <v>0</v>
      </c>
      <c r="BG22" s="222">
        <f>SUMIFS('D5'!$AG$11:$AG$4863,'D5'!$B$11:$B$4863,'A2'!$D22,'D5'!$BJ$11:$BJ$4863,BG$7,'D5'!$BP$11:$BP$4863,"taip")</f>
        <v>0</v>
      </c>
      <c r="BH22" s="222">
        <f>SUMIFS('D5'!$AG$11:$AG$4863,'D5'!$B$11:$B$4863,'A2'!$D22,'D5'!$BJ$11:$BJ$4863,BH$7,'D5'!$BP$11:$BP$4863,"taip")</f>
        <v>0</v>
      </c>
      <c r="BI22" s="222">
        <f>SUMIFS('D5'!$AG$11:$AG$4863,'D5'!$B$11:$B$4863,'A2'!$D22,'D5'!$BJ$11:$BJ$4863,BI$7,'D5'!$BP$11:$BP$4863,"taip")</f>
        <v>0</v>
      </c>
      <c r="BJ22" s="222">
        <f>SUMIFS('D5'!$AG$11:$AG$4863,'D5'!$B$11:$B$4863,'A2'!$D22,'D5'!$BJ$11:$BJ$4863,BJ$7,'D5'!$BP$11:$BP$4863,"taip")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COUNTIFS('D5'!$B$11:$B$4863,'A2'!$D22,'D5'!$BK$11:$BK$4863,'A2'!BS$7,'D5'!$BS$11:$BS$4863,"taip")</f>
        <v>0</v>
      </c>
      <c r="BT22" s="222">
        <f>COUNTIFS('D5'!$B$11:$B$4863,'A2'!$D22,'D5'!$BK$11:$BK$4863,'A2'!BT$7,'D5'!$BS$11:$BS$4863,"taip")</f>
        <v>0</v>
      </c>
      <c r="BU22" s="222">
        <f>COUNTIFS('D5'!$B$11:$B$4863,'A2'!$D22,'D5'!$BK$11:$BK$4863,'A2'!BU$7,'D5'!$BS$11:$BS$4863,"taip")</f>
        <v>0</v>
      </c>
      <c r="BV22" s="222">
        <f>COUNTIFS('D5'!$B$11:$B$4863,'A2'!$D22,'D5'!$BK$11:$BK$4863,'A2'!BV$7,'D5'!$BS$11:$BS$4863,"taip")</f>
        <v>0</v>
      </c>
      <c r="BW22" s="222">
        <f>COUNTIFS('D5'!$B$11:$B$4863,'A2'!$D22,'D5'!$BK$11:$BK$4863,'A2'!BW$7,'D5'!$BS$11:$BS$4863,"taip")</f>
        <v>0</v>
      </c>
      <c r="BX22" s="222">
        <f>COUNTIFS('D5'!$B$11:$B$4863,'A2'!$D22,'D5'!$BK$11:$BK$4863,'A2'!BX$7,'D5'!$BS$11:$BS$4863,"taip")</f>
        <v>0</v>
      </c>
      <c r="BY22" s="221">
        <f t="shared" si="44"/>
        <v>0</v>
      </c>
      <c r="BZ22" s="222">
        <f>SUMIFS('D5'!$AG$11:$AG$4863,'D5'!$B$11:$B$4863,'A2'!$D22,'D5'!$BK$11:$BK$4863,BZ$7,'D5'!$BS$11:$BS$4863,"taip")</f>
        <v>0</v>
      </c>
      <c r="CA22" s="222">
        <f>SUMIFS('D5'!$AG$11:$AG$4863,'D5'!$B$11:$B$4863,'A2'!$D22,'D5'!$BK$11:$BK$4863,CA$7,'D5'!$BS$11:$BS$4863,"taip")</f>
        <v>0</v>
      </c>
      <c r="CB22" s="222">
        <f>SUMIFS('D5'!$AG$11:$AG$4863,'D5'!$B$11:$B$4863,'A2'!$D22,'D5'!$BK$11:$BK$4863,CB$7,'D5'!$BS$11:$BS$4863,"taip")</f>
        <v>0</v>
      </c>
      <c r="CC22" s="222">
        <f>SUMIFS('D5'!$AG$11:$AG$4863,'D5'!$B$11:$B$4863,'A2'!$D22,'D5'!$BK$11:$BK$4863,CC$7,'D5'!$BS$11:$BS$4863,"taip")</f>
        <v>0</v>
      </c>
      <c r="CD22" s="222">
        <f>SUMIFS('D5'!$AG$11:$AG$4863,'D5'!$B$11:$B$4863,'A2'!$D22,'D5'!$BK$11:$BK$4863,CD$7,'D5'!$BS$11:$BS$4863,"taip")</f>
        <v>0</v>
      </c>
      <c r="CE22" s="222">
        <f>SUMIFS('D5'!$AG$11:$AG$4863,'D5'!$B$11:$B$4863,'A2'!$D22,'D5'!$BK$11:$BK$4863,CE$7,'D5'!$BS$11:$BS$4863,"taip")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5">
      <c r="A23" s="10" t="s">
        <v>42</v>
      </c>
      <c r="B23" s="197">
        <f>'VPS1'!C23</f>
        <v>0</v>
      </c>
      <c r="C23" s="213">
        <f>'VPS1'!D23</f>
        <v>0</v>
      </c>
      <c r="D23" s="54">
        <f>'VPS1'!J23</f>
        <v>0</v>
      </c>
      <c r="E23" s="54" t="str">
        <f>'VPS1'!L23</f>
        <v>EŽŪFKP</v>
      </c>
      <c r="F23" s="198">
        <f>'VPS1'!G23</f>
        <v>0</v>
      </c>
      <c r="G23" s="221">
        <f t="shared" si="32"/>
        <v>0</v>
      </c>
      <c r="H23" s="222">
        <f>COUNTIFS('D5'!$B$11:$B$4863,'A2'!$D23,'D5'!$BH$11:$BH$4863,'A2'!H$7,'D5'!$BN$11:$BN$4863,"taip")</f>
        <v>0</v>
      </c>
      <c r="I23" s="222">
        <f>COUNTIFS('D5'!$B$11:$B$4863,'A2'!$D23,'D5'!$BH$11:$BH$4863,'A2'!I$7,'D5'!$BN$11:$BN$4863,"taip")</f>
        <v>0</v>
      </c>
      <c r="J23" s="222">
        <f>COUNTIFS('D5'!$B$11:$B$4863,'A2'!$D23,'D5'!$BH$11:$BH$4863,'A2'!J$7,'D5'!$BN$11:$BN$4863,"taip")</f>
        <v>0</v>
      </c>
      <c r="K23" s="222">
        <f>COUNTIFS('D5'!$B$11:$B$4863,'A2'!$D23,'D5'!$BH$11:$BH$4863,'A2'!K$7,'D5'!$BN$11:$BN$4863,"taip")</f>
        <v>0</v>
      </c>
      <c r="L23" s="222">
        <f>COUNTIFS('D5'!$B$11:$B$4863,'A2'!$D23,'D5'!$BH$11:$BH$4863,'A2'!L$7,'D5'!$BN$11:$BN$4863,"taip")</f>
        <v>0</v>
      </c>
      <c r="M23" s="222">
        <f>COUNTIFS('D5'!$B$11:$B$4863,'A2'!$D23,'D5'!$BH$11:$BH$4863,'A2'!M$7,'D5'!$BN$11:$BN$4863,"taip")</f>
        <v>0</v>
      </c>
      <c r="N23" s="221">
        <f t="shared" si="33"/>
        <v>0</v>
      </c>
      <c r="O23" s="222">
        <f>SUMIFS('D5'!$L$11:$L$4863,'D5'!$B$11:$B$4863,'A2'!$D23,'D5'!$BH$11:$BH$4863,O$7,'D5'!$BN$11:$BN$4863,"taip")</f>
        <v>0</v>
      </c>
      <c r="P23" s="222">
        <f>SUMIFS('D5'!$L$11:$L$4863,'D5'!$B$11:$B$4863,'A2'!$D23,'D5'!$BH$11:$BH$4863,P$7,'D5'!$BN$11:$BN$4863,"taip")</f>
        <v>0</v>
      </c>
      <c r="Q23" s="222">
        <f>SUMIFS('D5'!$L$11:$L$4863,'D5'!$B$11:$B$4863,'A2'!$D23,'D5'!$BH$11:$BH$4863,Q$7,'D5'!$BN$11:$BN$4863,"taip")</f>
        <v>0</v>
      </c>
      <c r="R23" s="222">
        <f>SUMIFS('D5'!$L$11:$L$4863,'D5'!$B$11:$B$4863,'A2'!$D23,'D5'!$BH$11:$BH$4863,R$7,'D5'!$BN$11:$BN$4863,"taip")</f>
        <v>0</v>
      </c>
      <c r="S23" s="222">
        <f>SUMIFS('D5'!$L$11:$L$4863,'D5'!$B$11:$B$4863,'A2'!$D23,'D5'!$BH$11:$BH$4863,S$7,'D5'!$BN$11:$BN$4863,"taip")</f>
        <v>0</v>
      </c>
      <c r="T23" s="222">
        <f>SUMIFS('D5'!$L$11:$L$4863,'D5'!$B$11:$B$4863,'A2'!$D23,'D5'!$BH$11:$BH$4863,T$7,'D5'!$BN$11:$BN$4863,"taip")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COUNTIFS('D5'!$B$11:$B$4863,'A2'!$D23,'D5'!$BI$11:$BI$4863,'A2'!AC$7,'D5'!$BO$11:$BO$4863,"taip")</f>
        <v>0</v>
      </c>
      <c r="AD23" s="222">
        <f>COUNTIFS('D5'!$B$11:$B$4863,'A2'!$D23,'D5'!$BI$11:$BI$4863,'A2'!AD$7,'D5'!$BO$11:$BO$4863,"taip")</f>
        <v>0</v>
      </c>
      <c r="AE23" s="222">
        <f>COUNTIFS('D5'!$B$11:$B$4863,'A2'!$D23,'D5'!$BI$11:$BI$4863,'A2'!AE$7,'D5'!$BO$11:$BO$4863,"taip")</f>
        <v>0</v>
      </c>
      <c r="AF23" s="222">
        <f>COUNTIFS('D5'!$B$11:$B$4863,'A2'!$D23,'D5'!$BI$11:$BI$4863,'A2'!AF$7,'D5'!$BO$11:$BO$4863,"taip")</f>
        <v>0</v>
      </c>
      <c r="AG23" s="222">
        <f>COUNTIFS('D5'!$B$11:$B$4863,'A2'!$D23,'D5'!$BI$11:$BI$4863,'A2'!AG$7,'D5'!$BO$11:$BO$4863,"taip")</f>
        <v>0</v>
      </c>
      <c r="AH23" s="222">
        <f>COUNTIFS('D5'!$B$11:$B$4863,'A2'!$D23,'D5'!$BI$11:$BI$4863,'A2'!AH$7,'D5'!$BO$11:$BO$4863,"taip")</f>
        <v>0</v>
      </c>
      <c r="AI23" s="221">
        <f t="shared" si="36"/>
        <v>0</v>
      </c>
      <c r="AJ23" s="222">
        <f>SUMIFS('D5'!$AG$11:$AG$4863,'D5'!$B$11:$B$4863,'A2'!$D23,'D5'!$BI$11:$BI$4863,AJ$7,'D5'!$BO$11:$BO$4863,"taip")</f>
        <v>0</v>
      </c>
      <c r="AK23" s="222">
        <f>SUMIFS('D5'!$AG$11:$AG$4863,'D5'!$B$11:$B$4863,'A2'!$D23,'D5'!$BI$11:$BI$4863,AK$7,'D5'!$BO$11:$BO$4863,"taip")</f>
        <v>0</v>
      </c>
      <c r="AL23" s="222">
        <f>SUMIFS('D5'!$AG$11:$AG$4863,'D5'!$B$11:$B$4863,'A2'!$D23,'D5'!$BI$11:$BI$4863,AL$7,'D5'!$BO$11:$BO$4863,"taip")</f>
        <v>0</v>
      </c>
      <c r="AM23" s="222">
        <f>SUMIFS('D5'!$AG$11:$AG$4863,'D5'!$B$11:$B$4863,'A2'!$D23,'D5'!$BI$11:$BI$4863,AM$7,'D5'!$BO$11:$BO$4863,"taip")</f>
        <v>0</v>
      </c>
      <c r="AN23" s="222">
        <f>SUMIFS('D5'!$AG$11:$AG$4863,'D5'!$B$11:$B$4863,'A2'!$D23,'D5'!$BI$11:$BI$4863,AN$7,'D5'!$BO$11:$BO$4863,"taip")</f>
        <v>0</v>
      </c>
      <c r="AO23" s="222">
        <f>SUMIFS('D5'!$AG$11:$AG$4863,'D5'!$B$11:$B$4863,'A2'!$D23,'D5'!$BI$11:$BI$4863,AO$7,'D5'!$BO$11:$BO$4863,"taip")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COUNTIFS('D5'!$B$11:$B$4863,'A2'!$D23,'D5'!$BJ$11:$BJ$4863,'A2'!AX$7,'D5'!$BP$11:$BP$4863,"taip")</f>
        <v>0</v>
      </c>
      <c r="AY23" s="222">
        <f>COUNTIFS('D5'!$B$11:$B$4863,'A2'!$D23,'D5'!$BJ$11:$BJ$4863,'A2'!AY$7,'D5'!$BP$11:$BP$4863,"taip")</f>
        <v>0</v>
      </c>
      <c r="AZ23" s="222">
        <f>COUNTIFS('D5'!$B$11:$B$4863,'A2'!$D23,'D5'!$BJ$11:$BJ$4863,'A2'!AZ$7,'D5'!$BP$11:$BP$4863,"taip")</f>
        <v>0</v>
      </c>
      <c r="BA23" s="222">
        <f>COUNTIFS('D5'!$B$11:$B$4863,'A2'!$D23,'D5'!$BJ$11:$BJ$4863,'A2'!BA$7,'D5'!$BP$11:$BP$4863,"taip")</f>
        <v>0</v>
      </c>
      <c r="BB23" s="222">
        <f>COUNTIFS('D5'!$B$11:$B$4863,'A2'!$D23,'D5'!$BJ$11:$BJ$4863,'A2'!BB$7,'D5'!$BP$11:$BP$4863,"taip")</f>
        <v>0</v>
      </c>
      <c r="BC23" s="222">
        <f>COUNTIFS('D5'!$B$11:$B$4863,'A2'!$D23,'D5'!$BJ$11:$BJ$4863,'A2'!BC$7,'D5'!$BP$11:$BP$4863,"taip")</f>
        <v>0</v>
      </c>
      <c r="BD23" s="221">
        <f t="shared" si="40"/>
        <v>0</v>
      </c>
      <c r="BE23" s="222">
        <f>SUMIFS('D5'!$AG$11:$AG$4863,'D5'!$B$11:$B$4863,'A2'!$D23,'D5'!$BJ$11:$BJ$4863,BE$7,'D5'!$BP$11:$BP$4863,"taip")</f>
        <v>0</v>
      </c>
      <c r="BF23" s="222">
        <f>SUMIFS('D5'!$AG$11:$AG$4863,'D5'!$B$11:$B$4863,'A2'!$D23,'D5'!$BJ$11:$BJ$4863,BF$7,'D5'!$BP$11:$BP$4863,"taip")</f>
        <v>0</v>
      </c>
      <c r="BG23" s="222">
        <f>SUMIFS('D5'!$AG$11:$AG$4863,'D5'!$B$11:$B$4863,'A2'!$D23,'D5'!$BJ$11:$BJ$4863,BG$7,'D5'!$BP$11:$BP$4863,"taip")</f>
        <v>0</v>
      </c>
      <c r="BH23" s="222">
        <f>SUMIFS('D5'!$AG$11:$AG$4863,'D5'!$B$11:$B$4863,'A2'!$D23,'D5'!$BJ$11:$BJ$4863,BH$7,'D5'!$BP$11:$BP$4863,"taip")</f>
        <v>0</v>
      </c>
      <c r="BI23" s="222">
        <f>SUMIFS('D5'!$AG$11:$AG$4863,'D5'!$B$11:$B$4863,'A2'!$D23,'D5'!$BJ$11:$BJ$4863,BI$7,'D5'!$BP$11:$BP$4863,"taip")</f>
        <v>0</v>
      </c>
      <c r="BJ23" s="222">
        <f>SUMIFS('D5'!$AG$11:$AG$4863,'D5'!$B$11:$B$4863,'A2'!$D23,'D5'!$BJ$11:$BJ$4863,BJ$7,'D5'!$BP$11:$BP$4863,"taip")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COUNTIFS('D5'!$B$11:$B$4863,'A2'!$D23,'D5'!$BK$11:$BK$4863,'A2'!BS$7,'D5'!$BS$11:$BS$4863,"taip")</f>
        <v>0</v>
      </c>
      <c r="BT23" s="222">
        <f>COUNTIFS('D5'!$B$11:$B$4863,'A2'!$D23,'D5'!$BK$11:$BK$4863,'A2'!BT$7,'D5'!$BS$11:$BS$4863,"taip")</f>
        <v>0</v>
      </c>
      <c r="BU23" s="222">
        <f>COUNTIFS('D5'!$B$11:$B$4863,'A2'!$D23,'D5'!$BK$11:$BK$4863,'A2'!BU$7,'D5'!$BS$11:$BS$4863,"taip")</f>
        <v>0</v>
      </c>
      <c r="BV23" s="222">
        <f>COUNTIFS('D5'!$B$11:$B$4863,'A2'!$D23,'D5'!$BK$11:$BK$4863,'A2'!BV$7,'D5'!$BS$11:$BS$4863,"taip")</f>
        <v>0</v>
      </c>
      <c r="BW23" s="222">
        <f>COUNTIFS('D5'!$B$11:$B$4863,'A2'!$D23,'D5'!$BK$11:$BK$4863,'A2'!BW$7,'D5'!$BS$11:$BS$4863,"taip")</f>
        <v>0</v>
      </c>
      <c r="BX23" s="222">
        <f>COUNTIFS('D5'!$B$11:$B$4863,'A2'!$D23,'D5'!$BK$11:$BK$4863,'A2'!BX$7,'D5'!$BS$11:$BS$4863,"taip")</f>
        <v>0</v>
      </c>
      <c r="BY23" s="221">
        <f t="shared" si="44"/>
        <v>0</v>
      </c>
      <c r="BZ23" s="222">
        <f>SUMIFS('D5'!$AG$11:$AG$4863,'D5'!$B$11:$B$4863,'A2'!$D23,'D5'!$BK$11:$BK$4863,BZ$7,'D5'!$BS$11:$BS$4863,"taip")</f>
        <v>0</v>
      </c>
      <c r="CA23" s="222">
        <f>SUMIFS('D5'!$AG$11:$AG$4863,'D5'!$B$11:$B$4863,'A2'!$D23,'D5'!$BK$11:$BK$4863,CA$7,'D5'!$BS$11:$BS$4863,"taip")</f>
        <v>0</v>
      </c>
      <c r="CB23" s="222">
        <f>SUMIFS('D5'!$AG$11:$AG$4863,'D5'!$B$11:$B$4863,'A2'!$D23,'D5'!$BK$11:$BK$4863,CB$7,'D5'!$BS$11:$BS$4863,"taip")</f>
        <v>0</v>
      </c>
      <c r="CC23" s="222">
        <f>SUMIFS('D5'!$AG$11:$AG$4863,'D5'!$B$11:$B$4863,'A2'!$D23,'D5'!$BK$11:$BK$4863,CC$7,'D5'!$BS$11:$BS$4863,"taip")</f>
        <v>0</v>
      </c>
      <c r="CD23" s="222">
        <f>SUMIFS('D5'!$AG$11:$AG$4863,'D5'!$B$11:$B$4863,'A2'!$D23,'D5'!$BK$11:$BK$4863,CD$7,'D5'!$BS$11:$BS$4863,"taip")</f>
        <v>0</v>
      </c>
      <c r="CE23" s="222">
        <f>SUMIFS('D5'!$AG$11:$AG$4863,'D5'!$B$11:$B$4863,'A2'!$D23,'D5'!$BK$11:$BK$4863,CE$7,'D5'!$BS$11:$BS$4863,"taip")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5">
      <c r="A24" s="10" t="s">
        <v>43</v>
      </c>
      <c r="B24" s="197">
        <f>'VPS1'!C24</f>
        <v>0</v>
      </c>
      <c r="C24" s="213">
        <f>'VPS1'!D24</f>
        <v>0</v>
      </c>
      <c r="D24" s="54">
        <f>'VPS1'!J24</f>
        <v>0</v>
      </c>
      <c r="E24" s="54" t="str">
        <f>'VPS1'!L24</f>
        <v>EŽŪFKP</v>
      </c>
      <c r="F24" s="198">
        <f>'VPS1'!G24</f>
        <v>0</v>
      </c>
      <c r="G24" s="221">
        <f t="shared" si="32"/>
        <v>0</v>
      </c>
      <c r="H24" s="222">
        <f>COUNTIFS('D5'!$B$11:$B$4863,'A2'!$D24,'D5'!$BH$11:$BH$4863,'A2'!H$7,'D5'!$BN$11:$BN$4863,"taip")</f>
        <v>0</v>
      </c>
      <c r="I24" s="222">
        <f>COUNTIFS('D5'!$B$11:$B$4863,'A2'!$D24,'D5'!$BH$11:$BH$4863,'A2'!I$7,'D5'!$BN$11:$BN$4863,"taip")</f>
        <v>0</v>
      </c>
      <c r="J24" s="222">
        <f>COUNTIFS('D5'!$B$11:$B$4863,'A2'!$D24,'D5'!$BH$11:$BH$4863,'A2'!J$7,'D5'!$BN$11:$BN$4863,"taip")</f>
        <v>0</v>
      </c>
      <c r="K24" s="222">
        <f>COUNTIFS('D5'!$B$11:$B$4863,'A2'!$D24,'D5'!$BH$11:$BH$4863,'A2'!K$7,'D5'!$BN$11:$BN$4863,"taip")</f>
        <v>0</v>
      </c>
      <c r="L24" s="222">
        <f>COUNTIFS('D5'!$B$11:$B$4863,'A2'!$D24,'D5'!$BH$11:$BH$4863,'A2'!L$7,'D5'!$BN$11:$BN$4863,"taip")</f>
        <v>0</v>
      </c>
      <c r="M24" s="222">
        <f>COUNTIFS('D5'!$B$11:$B$4863,'A2'!$D24,'D5'!$BH$11:$BH$4863,'A2'!M$7,'D5'!$BN$11:$BN$4863,"taip")</f>
        <v>0</v>
      </c>
      <c r="N24" s="221">
        <f t="shared" si="33"/>
        <v>0</v>
      </c>
      <c r="O24" s="222">
        <f>SUMIFS('D5'!$L$11:$L$4863,'D5'!$B$11:$B$4863,'A2'!$D24,'D5'!$BH$11:$BH$4863,O$7,'D5'!$BN$11:$BN$4863,"taip")</f>
        <v>0</v>
      </c>
      <c r="P24" s="222">
        <f>SUMIFS('D5'!$L$11:$L$4863,'D5'!$B$11:$B$4863,'A2'!$D24,'D5'!$BH$11:$BH$4863,P$7,'D5'!$BN$11:$BN$4863,"taip")</f>
        <v>0</v>
      </c>
      <c r="Q24" s="222">
        <f>SUMIFS('D5'!$L$11:$L$4863,'D5'!$B$11:$B$4863,'A2'!$D24,'D5'!$BH$11:$BH$4863,Q$7,'D5'!$BN$11:$BN$4863,"taip")</f>
        <v>0</v>
      </c>
      <c r="R24" s="222">
        <f>SUMIFS('D5'!$L$11:$L$4863,'D5'!$B$11:$B$4863,'A2'!$D24,'D5'!$BH$11:$BH$4863,R$7,'D5'!$BN$11:$BN$4863,"taip")</f>
        <v>0</v>
      </c>
      <c r="S24" s="222">
        <f>SUMIFS('D5'!$L$11:$L$4863,'D5'!$B$11:$B$4863,'A2'!$D24,'D5'!$BH$11:$BH$4863,S$7,'D5'!$BN$11:$BN$4863,"taip")</f>
        <v>0</v>
      </c>
      <c r="T24" s="222">
        <f>SUMIFS('D5'!$L$11:$L$4863,'D5'!$B$11:$B$4863,'A2'!$D24,'D5'!$BH$11:$BH$4863,T$7,'D5'!$BN$11:$BN$4863,"taip")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COUNTIFS('D5'!$B$11:$B$4863,'A2'!$D24,'D5'!$BI$11:$BI$4863,'A2'!AC$7,'D5'!$BO$11:$BO$4863,"taip")</f>
        <v>0</v>
      </c>
      <c r="AD24" s="222">
        <f>COUNTIFS('D5'!$B$11:$B$4863,'A2'!$D24,'D5'!$BI$11:$BI$4863,'A2'!AD$7,'D5'!$BO$11:$BO$4863,"taip")</f>
        <v>0</v>
      </c>
      <c r="AE24" s="222">
        <f>COUNTIFS('D5'!$B$11:$B$4863,'A2'!$D24,'D5'!$BI$11:$BI$4863,'A2'!AE$7,'D5'!$BO$11:$BO$4863,"taip")</f>
        <v>0</v>
      </c>
      <c r="AF24" s="222">
        <f>COUNTIFS('D5'!$B$11:$B$4863,'A2'!$D24,'D5'!$BI$11:$BI$4863,'A2'!AF$7,'D5'!$BO$11:$BO$4863,"taip")</f>
        <v>0</v>
      </c>
      <c r="AG24" s="222">
        <f>COUNTIFS('D5'!$B$11:$B$4863,'A2'!$D24,'D5'!$BI$11:$BI$4863,'A2'!AG$7,'D5'!$BO$11:$BO$4863,"taip")</f>
        <v>0</v>
      </c>
      <c r="AH24" s="222">
        <f>COUNTIFS('D5'!$B$11:$B$4863,'A2'!$D24,'D5'!$BI$11:$BI$4863,'A2'!AH$7,'D5'!$BO$11:$BO$4863,"taip")</f>
        <v>0</v>
      </c>
      <c r="AI24" s="221">
        <f t="shared" si="36"/>
        <v>0</v>
      </c>
      <c r="AJ24" s="222">
        <f>SUMIFS('D5'!$AG$11:$AG$4863,'D5'!$B$11:$B$4863,'A2'!$D24,'D5'!$BI$11:$BI$4863,AJ$7,'D5'!$BO$11:$BO$4863,"taip")</f>
        <v>0</v>
      </c>
      <c r="AK24" s="222">
        <f>SUMIFS('D5'!$AG$11:$AG$4863,'D5'!$B$11:$B$4863,'A2'!$D24,'D5'!$BI$11:$BI$4863,AK$7,'D5'!$BO$11:$BO$4863,"taip")</f>
        <v>0</v>
      </c>
      <c r="AL24" s="222">
        <f>SUMIFS('D5'!$AG$11:$AG$4863,'D5'!$B$11:$B$4863,'A2'!$D24,'D5'!$BI$11:$BI$4863,AL$7,'D5'!$BO$11:$BO$4863,"taip")</f>
        <v>0</v>
      </c>
      <c r="AM24" s="222">
        <f>SUMIFS('D5'!$AG$11:$AG$4863,'D5'!$B$11:$B$4863,'A2'!$D24,'D5'!$BI$11:$BI$4863,AM$7,'D5'!$BO$11:$BO$4863,"taip")</f>
        <v>0</v>
      </c>
      <c r="AN24" s="222">
        <f>SUMIFS('D5'!$AG$11:$AG$4863,'D5'!$B$11:$B$4863,'A2'!$D24,'D5'!$BI$11:$BI$4863,AN$7,'D5'!$BO$11:$BO$4863,"taip")</f>
        <v>0</v>
      </c>
      <c r="AO24" s="222">
        <f>SUMIFS('D5'!$AG$11:$AG$4863,'D5'!$B$11:$B$4863,'A2'!$D24,'D5'!$BI$11:$BI$4863,AO$7,'D5'!$BO$11:$BO$4863,"taip")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COUNTIFS('D5'!$B$11:$B$4863,'A2'!$D24,'D5'!$BJ$11:$BJ$4863,'A2'!AX$7,'D5'!$BP$11:$BP$4863,"taip")</f>
        <v>0</v>
      </c>
      <c r="AY24" s="222">
        <f>COUNTIFS('D5'!$B$11:$B$4863,'A2'!$D24,'D5'!$BJ$11:$BJ$4863,'A2'!AY$7,'D5'!$BP$11:$BP$4863,"taip")</f>
        <v>0</v>
      </c>
      <c r="AZ24" s="222">
        <f>COUNTIFS('D5'!$B$11:$B$4863,'A2'!$D24,'D5'!$BJ$11:$BJ$4863,'A2'!AZ$7,'D5'!$BP$11:$BP$4863,"taip")</f>
        <v>0</v>
      </c>
      <c r="BA24" s="222">
        <f>COUNTIFS('D5'!$B$11:$B$4863,'A2'!$D24,'D5'!$BJ$11:$BJ$4863,'A2'!BA$7,'D5'!$BP$11:$BP$4863,"taip")</f>
        <v>0</v>
      </c>
      <c r="BB24" s="222">
        <f>COUNTIFS('D5'!$B$11:$B$4863,'A2'!$D24,'D5'!$BJ$11:$BJ$4863,'A2'!BB$7,'D5'!$BP$11:$BP$4863,"taip")</f>
        <v>0</v>
      </c>
      <c r="BC24" s="222">
        <f>COUNTIFS('D5'!$B$11:$B$4863,'A2'!$D24,'D5'!$BJ$11:$BJ$4863,'A2'!BC$7,'D5'!$BP$11:$BP$4863,"taip")</f>
        <v>0</v>
      </c>
      <c r="BD24" s="221">
        <f t="shared" si="40"/>
        <v>0</v>
      </c>
      <c r="BE24" s="222">
        <f>SUMIFS('D5'!$AG$11:$AG$4863,'D5'!$B$11:$B$4863,'A2'!$D24,'D5'!$BJ$11:$BJ$4863,BE$7,'D5'!$BP$11:$BP$4863,"taip")</f>
        <v>0</v>
      </c>
      <c r="BF24" s="222">
        <f>SUMIFS('D5'!$AG$11:$AG$4863,'D5'!$B$11:$B$4863,'A2'!$D24,'D5'!$BJ$11:$BJ$4863,BF$7,'D5'!$BP$11:$BP$4863,"taip")</f>
        <v>0</v>
      </c>
      <c r="BG24" s="222">
        <f>SUMIFS('D5'!$AG$11:$AG$4863,'D5'!$B$11:$B$4863,'A2'!$D24,'D5'!$BJ$11:$BJ$4863,BG$7,'D5'!$BP$11:$BP$4863,"taip")</f>
        <v>0</v>
      </c>
      <c r="BH24" s="222">
        <f>SUMIFS('D5'!$AG$11:$AG$4863,'D5'!$B$11:$B$4863,'A2'!$D24,'D5'!$BJ$11:$BJ$4863,BH$7,'D5'!$BP$11:$BP$4863,"taip")</f>
        <v>0</v>
      </c>
      <c r="BI24" s="222">
        <f>SUMIFS('D5'!$AG$11:$AG$4863,'D5'!$B$11:$B$4863,'A2'!$D24,'D5'!$BJ$11:$BJ$4863,BI$7,'D5'!$BP$11:$BP$4863,"taip")</f>
        <v>0</v>
      </c>
      <c r="BJ24" s="222">
        <f>SUMIFS('D5'!$AG$11:$AG$4863,'D5'!$B$11:$B$4863,'A2'!$D24,'D5'!$BJ$11:$BJ$4863,BJ$7,'D5'!$BP$11:$BP$4863,"taip")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COUNTIFS('D5'!$B$11:$B$4863,'A2'!$D24,'D5'!$BK$11:$BK$4863,'A2'!BS$7,'D5'!$BS$11:$BS$4863,"taip")</f>
        <v>0</v>
      </c>
      <c r="BT24" s="222">
        <f>COUNTIFS('D5'!$B$11:$B$4863,'A2'!$D24,'D5'!$BK$11:$BK$4863,'A2'!BT$7,'D5'!$BS$11:$BS$4863,"taip")</f>
        <v>0</v>
      </c>
      <c r="BU24" s="222">
        <f>COUNTIFS('D5'!$B$11:$B$4863,'A2'!$D24,'D5'!$BK$11:$BK$4863,'A2'!BU$7,'D5'!$BS$11:$BS$4863,"taip")</f>
        <v>0</v>
      </c>
      <c r="BV24" s="222">
        <f>COUNTIFS('D5'!$B$11:$B$4863,'A2'!$D24,'D5'!$BK$11:$BK$4863,'A2'!BV$7,'D5'!$BS$11:$BS$4863,"taip")</f>
        <v>0</v>
      </c>
      <c r="BW24" s="222">
        <f>COUNTIFS('D5'!$B$11:$B$4863,'A2'!$D24,'D5'!$BK$11:$BK$4863,'A2'!BW$7,'D5'!$BS$11:$BS$4863,"taip")</f>
        <v>0</v>
      </c>
      <c r="BX24" s="222">
        <f>COUNTIFS('D5'!$B$11:$B$4863,'A2'!$D24,'D5'!$BK$11:$BK$4863,'A2'!BX$7,'D5'!$BS$11:$BS$4863,"taip")</f>
        <v>0</v>
      </c>
      <c r="BY24" s="221">
        <f t="shared" si="44"/>
        <v>0</v>
      </c>
      <c r="BZ24" s="222">
        <f>SUMIFS('D5'!$AG$11:$AG$4863,'D5'!$B$11:$B$4863,'A2'!$D24,'D5'!$BK$11:$BK$4863,BZ$7,'D5'!$BS$11:$BS$4863,"taip")</f>
        <v>0</v>
      </c>
      <c r="CA24" s="222">
        <f>SUMIFS('D5'!$AG$11:$AG$4863,'D5'!$B$11:$B$4863,'A2'!$D24,'D5'!$BK$11:$BK$4863,CA$7,'D5'!$BS$11:$BS$4863,"taip")</f>
        <v>0</v>
      </c>
      <c r="CB24" s="222">
        <f>SUMIFS('D5'!$AG$11:$AG$4863,'D5'!$B$11:$B$4863,'A2'!$D24,'D5'!$BK$11:$BK$4863,CB$7,'D5'!$BS$11:$BS$4863,"taip")</f>
        <v>0</v>
      </c>
      <c r="CC24" s="222">
        <f>SUMIFS('D5'!$AG$11:$AG$4863,'D5'!$B$11:$B$4863,'A2'!$D24,'D5'!$BK$11:$BK$4863,CC$7,'D5'!$BS$11:$BS$4863,"taip")</f>
        <v>0</v>
      </c>
      <c r="CD24" s="222">
        <f>SUMIFS('D5'!$AG$11:$AG$4863,'D5'!$B$11:$B$4863,'A2'!$D24,'D5'!$BK$11:$BK$4863,CD$7,'D5'!$BS$11:$BS$4863,"taip")</f>
        <v>0</v>
      </c>
      <c r="CE24" s="222">
        <f>SUMIFS('D5'!$AG$11:$AG$4863,'D5'!$B$11:$B$4863,'A2'!$D24,'D5'!$BK$11:$BK$4863,CE$7,'D5'!$BS$11:$BS$4863,"taip")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5">
      <c r="A25" s="10" t="s">
        <v>44</v>
      </c>
      <c r="B25" s="197">
        <f>'VPS1'!C25</f>
        <v>0</v>
      </c>
      <c r="C25" s="213">
        <f>'VPS1'!D25</f>
        <v>0</v>
      </c>
      <c r="D25" s="54">
        <f>'VPS1'!J25</f>
        <v>0</v>
      </c>
      <c r="E25" s="54" t="str">
        <f>'VPS1'!L25</f>
        <v>EŽŪFKP</v>
      </c>
      <c r="F25" s="198">
        <f>'VPS1'!G25</f>
        <v>0</v>
      </c>
      <c r="G25" s="221">
        <f t="shared" si="32"/>
        <v>0</v>
      </c>
      <c r="H25" s="222">
        <f>COUNTIFS('D5'!$B$11:$B$4863,'A2'!$D25,'D5'!$BH$11:$BH$4863,'A2'!H$7,'D5'!$BN$11:$BN$4863,"taip")</f>
        <v>0</v>
      </c>
      <c r="I25" s="222">
        <f>COUNTIFS('D5'!$B$11:$B$4863,'A2'!$D25,'D5'!$BH$11:$BH$4863,'A2'!I$7,'D5'!$BN$11:$BN$4863,"taip")</f>
        <v>0</v>
      </c>
      <c r="J25" s="222">
        <f>COUNTIFS('D5'!$B$11:$B$4863,'A2'!$D25,'D5'!$BH$11:$BH$4863,'A2'!J$7,'D5'!$BN$11:$BN$4863,"taip")</f>
        <v>0</v>
      </c>
      <c r="K25" s="222">
        <f>COUNTIFS('D5'!$B$11:$B$4863,'A2'!$D25,'D5'!$BH$11:$BH$4863,'A2'!K$7,'D5'!$BN$11:$BN$4863,"taip")</f>
        <v>0</v>
      </c>
      <c r="L25" s="222">
        <f>COUNTIFS('D5'!$B$11:$B$4863,'A2'!$D25,'D5'!$BH$11:$BH$4863,'A2'!L$7,'D5'!$BN$11:$BN$4863,"taip")</f>
        <v>0</v>
      </c>
      <c r="M25" s="222">
        <f>COUNTIFS('D5'!$B$11:$B$4863,'A2'!$D25,'D5'!$BH$11:$BH$4863,'A2'!M$7,'D5'!$BN$11:$BN$4863,"taip")</f>
        <v>0</v>
      </c>
      <c r="N25" s="221">
        <f t="shared" si="33"/>
        <v>0</v>
      </c>
      <c r="O25" s="222">
        <f>SUMIFS('D5'!$L$11:$L$4863,'D5'!$B$11:$B$4863,'A2'!$D25,'D5'!$BH$11:$BH$4863,O$7,'D5'!$BN$11:$BN$4863,"taip")</f>
        <v>0</v>
      </c>
      <c r="P25" s="222">
        <f>SUMIFS('D5'!$L$11:$L$4863,'D5'!$B$11:$B$4863,'A2'!$D25,'D5'!$BH$11:$BH$4863,P$7,'D5'!$BN$11:$BN$4863,"taip")</f>
        <v>0</v>
      </c>
      <c r="Q25" s="222">
        <f>SUMIFS('D5'!$L$11:$L$4863,'D5'!$B$11:$B$4863,'A2'!$D25,'D5'!$BH$11:$BH$4863,Q$7,'D5'!$BN$11:$BN$4863,"taip")</f>
        <v>0</v>
      </c>
      <c r="R25" s="222">
        <f>SUMIFS('D5'!$L$11:$L$4863,'D5'!$B$11:$B$4863,'A2'!$D25,'D5'!$BH$11:$BH$4863,R$7,'D5'!$BN$11:$BN$4863,"taip")</f>
        <v>0</v>
      </c>
      <c r="S25" s="222">
        <f>SUMIFS('D5'!$L$11:$L$4863,'D5'!$B$11:$B$4863,'A2'!$D25,'D5'!$BH$11:$BH$4863,S$7,'D5'!$BN$11:$BN$4863,"taip")</f>
        <v>0</v>
      </c>
      <c r="T25" s="222">
        <f>SUMIFS('D5'!$L$11:$L$4863,'D5'!$B$11:$B$4863,'A2'!$D25,'D5'!$BH$11:$BH$4863,T$7,'D5'!$BN$11:$BN$4863,"taip")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COUNTIFS('D5'!$B$11:$B$4863,'A2'!$D25,'D5'!$BI$11:$BI$4863,'A2'!AC$7,'D5'!$BO$11:$BO$4863,"taip")</f>
        <v>0</v>
      </c>
      <c r="AD25" s="222">
        <f>COUNTIFS('D5'!$B$11:$B$4863,'A2'!$D25,'D5'!$BI$11:$BI$4863,'A2'!AD$7,'D5'!$BO$11:$BO$4863,"taip")</f>
        <v>0</v>
      </c>
      <c r="AE25" s="222">
        <f>COUNTIFS('D5'!$B$11:$B$4863,'A2'!$D25,'D5'!$BI$11:$BI$4863,'A2'!AE$7,'D5'!$BO$11:$BO$4863,"taip")</f>
        <v>0</v>
      </c>
      <c r="AF25" s="222">
        <f>COUNTIFS('D5'!$B$11:$B$4863,'A2'!$D25,'D5'!$BI$11:$BI$4863,'A2'!AF$7,'D5'!$BO$11:$BO$4863,"taip")</f>
        <v>0</v>
      </c>
      <c r="AG25" s="222">
        <f>COUNTIFS('D5'!$B$11:$B$4863,'A2'!$D25,'D5'!$BI$11:$BI$4863,'A2'!AG$7,'D5'!$BO$11:$BO$4863,"taip")</f>
        <v>0</v>
      </c>
      <c r="AH25" s="222">
        <f>COUNTIFS('D5'!$B$11:$B$4863,'A2'!$D25,'D5'!$BI$11:$BI$4863,'A2'!AH$7,'D5'!$BO$11:$BO$4863,"taip")</f>
        <v>0</v>
      </c>
      <c r="AI25" s="221">
        <f t="shared" si="36"/>
        <v>0</v>
      </c>
      <c r="AJ25" s="222">
        <f>SUMIFS('D5'!$AG$11:$AG$4863,'D5'!$B$11:$B$4863,'A2'!$D25,'D5'!$BI$11:$BI$4863,AJ$7,'D5'!$BO$11:$BO$4863,"taip")</f>
        <v>0</v>
      </c>
      <c r="AK25" s="222">
        <f>SUMIFS('D5'!$AG$11:$AG$4863,'D5'!$B$11:$B$4863,'A2'!$D25,'D5'!$BI$11:$BI$4863,AK$7,'D5'!$BO$11:$BO$4863,"taip")</f>
        <v>0</v>
      </c>
      <c r="AL25" s="222">
        <f>SUMIFS('D5'!$AG$11:$AG$4863,'D5'!$B$11:$B$4863,'A2'!$D25,'D5'!$BI$11:$BI$4863,AL$7,'D5'!$BO$11:$BO$4863,"taip")</f>
        <v>0</v>
      </c>
      <c r="AM25" s="222">
        <f>SUMIFS('D5'!$AG$11:$AG$4863,'D5'!$B$11:$B$4863,'A2'!$D25,'D5'!$BI$11:$BI$4863,AM$7,'D5'!$BO$11:$BO$4863,"taip")</f>
        <v>0</v>
      </c>
      <c r="AN25" s="222">
        <f>SUMIFS('D5'!$AG$11:$AG$4863,'D5'!$B$11:$B$4863,'A2'!$D25,'D5'!$BI$11:$BI$4863,AN$7,'D5'!$BO$11:$BO$4863,"taip")</f>
        <v>0</v>
      </c>
      <c r="AO25" s="222">
        <f>SUMIFS('D5'!$AG$11:$AG$4863,'D5'!$B$11:$B$4863,'A2'!$D25,'D5'!$BI$11:$BI$4863,AO$7,'D5'!$BO$11:$BO$4863,"taip")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COUNTIFS('D5'!$B$11:$B$4863,'A2'!$D25,'D5'!$BJ$11:$BJ$4863,'A2'!AX$7,'D5'!$BP$11:$BP$4863,"taip")</f>
        <v>0</v>
      </c>
      <c r="AY25" s="222">
        <f>COUNTIFS('D5'!$B$11:$B$4863,'A2'!$D25,'D5'!$BJ$11:$BJ$4863,'A2'!AY$7,'D5'!$BP$11:$BP$4863,"taip")</f>
        <v>0</v>
      </c>
      <c r="AZ25" s="222">
        <f>COUNTIFS('D5'!$B$11:$B$4863,'A2'!$D25,'D5'!$BJ$11:$BJ$4863,'A2'!AZ$7,'D5'!$BP$11:$BP$4863,"taip")</f>
        <v>0</v>
      </c>
      <c r="BA25" s="222">
        <f>COUNTIFS('D5'!$B$11:$B$4863,'A2'!$D25,'D5'!$BJ$11:$BJ$4863,'A2'!BA$7,'D5'!$BP$11:$BP$4863,"taip")</f>
        <v>0</v>
      </c>
      <c r="BB25" s="222">
        <f>COUNTIFS('D5'!$B$11:$B$4863,'A2'!$D25,'D5'!$BJ$11:$BJ$4863,'A2'!BB$7,'D5'!$BP$11:$BP$4863,"taip")</f>
        <v>0</v>
      </c>
      <c r="BC25" s="222">
        <f>COUNTIFS('D5'!$B$11:$B$4863,'A2'!$D25,'D5'!$BJ$11:$BJ$4863,'A2'!BC$7,'D5'!$BP$11:$BP$4863,"taip")</f>
        <v>0</v>
      </c>
      <c r="BD25" s="221">
        <f t="shared" si="40"/>
        <v>0</v>
      </c>
      <c r="BE25" s="222">
        <f>SUMIFS('D5'!$AG$11:$AG$4863,'D5'!$B$11:$B$4863,'A2'!$D25,'D5'!$BJ$11:$BJ$4863,BE$7,'D5'!$BP$11:$BP$4863,"taip")</f>
        <v>0</v>
      </c>
      <c r="BF25" s="222">
        <f>SUMIFS('D5'!$AG$11:$AG$4863,'D5'!$B$11:$B$4863,'A2'!$D25,'D5'!$BJ$11:$BJ$4863,BF$7,'D5'!$BP$11:$BP$4863,"taip")</f>
        <v>0</v>
      </c>
      <c r="BG25" s="222">
        <f>SUMIFS('D5'!$AG$11:$AG$4863,'D5'!$B$11:$B$4863,'A2'!$D25,'D5'!$BJ$11:$BJ$4863,BG$7,'D5'!$BP$11:$BP$4863,"taip")</f>
        <v>0</v>
      </c>
      <c r="BH25" s="222">
        <f>SUMIFS('D5'!$AG$11:$AG$4863,'D5'!$B$11:$B$4863,'A2'!$D25,'D5'!$BJ$11:$BJ$4863,BH$7,'D5'!$BP$11:$BP$4863,"taip")</f>
        <v>0</v>
      </c>
      <c r="BI25" s="222">
        <f>SUMIFS('D5'!$AG$11:$AG$4863,'D5'!$B$11:$B$4863,'A2'!$D25,'D5'!$BJ$11:$BJ$4863,BI$7,'D5'!$BP$11:$BP$4863,"taip")</f>
        <v>0</v>
      </c>
      <c r="BJ25" s="222">
        <f>SUMIFS('D5'!$AG$11:$AG$4863,'D5'!$B$11:$B$4863,'A2'!$D25,'D5'!$BJ$11:$BJ$4863,BJ$7,'D5'!$BP$11:$BP$4863,"taip")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COUNTIFS('D5'!$B$11:$B$4863,'A2'!$D25,'D5'!$BK$11:$BK$4863,'A2'!BS$7,'D5'!$BS$11:$BS$4863,"taip")</f>
        <v>0</v>
      </c>
      <c r="BT25" s="222">
        <f>COUNTIFS('D5'!$B$11:$B$4863,'A2'!$D25,'D5'!$BK$11:$BK$4863,'A2'!BT$7,'D5'!$BS$11:$BS$4863,"taip")</f>
        <v>0</v>
      </c>
      <c r="BU25" s="222">
        <f>COUNTIFS('D5'!$B$11:$B$4863,'A2'!$D25,'D5'!$BK$11:$BK$4863,'A2'!BU$7,'D5'!$BS$11:$BS$4863,"taip")</f>
        <v>0</v>
      </c>
      <c r="BV25" s="222">
        <f>COUNTIFS('D5'!$B$11:$B$4863,'A2'!$D25,'D5'!$BK$11:$BK$4863,'A2'!BV$7,'D5'!$BS$11:$BS$4863,"taip")</f>
        <v>0</v>
      </c>
      <c r="BW25" s="222">
        <f>COUNTIFS('D5'!$B$11:$B$4863,'A2'!$D25,'D5'!$BK$11:$BK$4863,'A2'!BW$7,'D5'!$BS$11:$BS$4863,"taip")</f>
        <v>0</v>
      </c>
      <c r="BX25" s="222">
        <f>COUNTIFS('D5'!$B$11:$B$4863,'A2'!$D25,'D5'!$BK$11:$BK$4863,'A2'!BX$7,'D5'!$BS$11:$BS$4863,"taip")</f>
        <v>0</v>
      </c>
      <c r="BY25" s="221">
        <f t="shared" si="44"/>
        <v>0</v>
      </c>
      <c r="BZ25" s="222">
        <f>SUMIFS('D5'!$AG$11:$AG$4863,'D5'!$B$11:$B$4863,'A2'!$D25,'D5'!$BK$11:$BK$4863,BZ$7,'D5'!$BS$11:$BS$4863,"taip")</f>
        <v>0</v>
      </c>
      <c r="CA25" s="222">
        <f>SUMIFS('D5'!$AG$11:$AG$4863,'D5'!$B$11:$B$4863,'A2'!$D25,'D5'!$BK$11:$BK$4863,CA$7,'D5'!$BS$11:$BS$4863,"taip")</f>
        <v>0</v>
      </c>
      <c r="CB25" s="222">
        <f>SUMIFS('D5'!$AG$11:$AG$4863,'D5'!$B$11:$B$4863,'A2'!$D25,'D5'!$BK$11:$BK$4863,CB$7,'D5'!$BS$11:$BS$4863,"taip")</f>
        <v>0</v>
      </c>
      <c r="CC25" s="222">
        <f>SUMIFS('D5'!$AG$11:$AG$4863,'D5'!$B$11:$B$4863,'A2'!$D25,'D5'!$BK$11:$BK$4863,CC$7,'D5'!$BS$11:$BS$4863,"taip")</f>
        <v>0</v>
      </c>
      <c r="CD25" s="222">
        <f>SUMIFS('D5'!$AG$11:$AG$4863,'D5'!$B$11:$B$4863,'A2'!$D25,'D5'!$BK$11:$BK$4863,CD$7,'D5'!$BS$11:$BS$4863,"taip")</f>
        <v>0</v>
      </c>
      <c r="CE25" s="222">
        <f>SUMIFS('D5'!$AG$11:$AG$4863,'D5'!$B$11:$B$4863,'A2'!$D25,'D5'!$BK$11:$BK$4863,CE$7,'D5'!$BS$11:$BS$4863,"taip")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5">
      <c r="A26" s="10" t="s">
        <v>45</v>
      </c>
      <c r="B26" s="197">
        <f>'VPS1'!C26</f>
        <v>0</v>
      </c>
      <c r="C26" s="213">
        <f>'VPS1'!D26</f>
        <v>0</v>
      </c>
      <c r="D26" s="54">
        <f>'VPS1'!J26</f>
        <v>0</v>
      </c>
      <c r="E26" s="54" t="str">
        <f>'VPS1'!L26</f>
        <v>EŽŪFKP</v>
      </c>
      <c r="F26" s="198">
        <f>'VPS1'!G26</f>
        <v>0</v>
      </c>
      <c r="G26" s="221">
        <f t="shared" si="32"/>
        <v>0</v>
      </c>
      <c r="H26" s="222">
        <f>COUNTIFS('D5'!$B$11:$B$4863,'A2'!$D26,'D5'!$BH$11:$BH$4863,'A2'!H$7,'D5'!$BN$11:$BN$4863,"taip")</f>
        <v>0</v>
      </c>
      <c r="I26" s="222">
        <f>COUNTIFS('D5'!$B$11:$B$4863,'A2'!$D26,'D5'!$BH$11:$BH$4863,'A2'!I$7,'D5'!$BN$11:$BN$4863,"taip")</f>
        <v>0</v>
      </c>
      <c r="J26" s="222">
        <f>COUNTIFS('D5'!$B$11:$B$4863,'A2'!$D26,'D5'!$BH$11:$BH$4863,'A2'!J$7,'D5'!$BN$11:$BN$4863,"taip")</f>
        <v>0</v>
      </c>
      <c r="K26" s="222">
        <f>COUNTIFS('D5'!$B$11:$B$4863,'A2'!$D26,'D5'!$BH$11:$BH$4863,'A2'!K$7,'D5'!$BN$11:$BN$4863,"taip")</f>
        <v>0</v>
      </c>
      <c r="L26" s="222">
        <f>COUNTIFS('D5'!$B$11:$B$4863,'A2'!$D26,'D5'!$BH$11:$BH$4863,'A2'!L$7,'D5'!$BN$11:$BN$4863,"taip")</f>
        <v>0</v>
      </c>
      <c r="M26" s="222">
        <f>COUNTIFS('D5'!$B$11:$B$4863,'A2'!$D26,'D5'!$BH$11:$BH$4863,'A2'!M$7,'D5'!$BN$11:$BN$4863,"taip")</f>
        <v>0</v>
      </c>
      <c r="N26" s="221">
        <f t="shared" si="33"/>
        <v>0</v>
      </c>
      <c r="O26" s="222">
        <f>SUMIFS('D5'!$L$11:$L$4863,'D5'!$B$11:$B$4863,'A2'!$D26,'D5'!$BH$11:$BH$4863,O$7,'D5'!$BN$11:$BN$4863,"taip")</f>
        <v>0</v>
      </c>
      <c r="P26" s="222">
        <f>SUMIFS('D5'!$L$11:$L$4863,'D5'!$B$11:$B$4863,'A2'!$D26,'D5'!$BH$11:$BH$4863,P$7,'D5'!$BN$11:$BN$4863,"taip")</f>
        <v>0</v>
      </c>
      <c r="Q26" s="222">
        <f>SUMIFS('D5'!$L$11:$L$4863,'D5'!$B$11:$B$4863,'A2'!$D26,'D5'!$BH$11:$BH$4863,Q$7,'D5'!$BN$11:$BN$4863,"taip")</f>
        <v>0</v>
      </c>
      <c r="R26" s="222">
        <f>SUMIFS('D5'!$L$11:$L$4863,'D5'!$B$11:$B$4863,'A2'!$D26,'D5'!$BH$11:$BH$4863,R$7,'D5'!$BN$11:$BN$4863,"taip")</f>
        <v>0</v>
      </c>
      <c r="S26" s="222">
        <f>SUMIFS('D5'!$L$11:$L$4863,'D5'!$B$11:$B$4863,'A2'!$D26,'D5'!$BH$11:$BH$4863,S$7,'D5'!$BN$11:$BN$4863,"taip")</f>
        <v>0</v>
      </c>
      <c r="T26" s="222">
        <f>SUMIFS('D5'!$L$11:$L$4863,'D5'!$B$11:$B$4863,'A2'!$D26,'D5'!$BH$11:$BH$4863,T$7,'D5'!$BN$11:$BN$4863,"taip")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COUNTIFS('D5'!$B$11:$B$4863,'A2'!$D26,'D5'!$BI$11:$BI$4863,'A2'!AC$7,'D5'!$BO$11:$BO$4863,"taip")</f>
        <v>0</v>
      </c>
      <c r="AD26" s="222">
        <f>COUNTIFS('D5'!$B$11:$B$4863,'A2'!$D26,'D5'!$BI$11:$BI$4863,'A2'!AD$7,'D5'!$BO$11:$BO$4863,"taip")</f>
        <v>0</v>
      </c>
      <c r="AE26" s="222">
        <f>COUNTIFS('D5'!$B$11:$B$4863,'A2'!$D26,'D5'!$BI$11:$BI$4863,'A2'!AE$7,'D5'!$BO$11:$BO$4863,"taip")</f>
        <v>0</v>
      </c>
      <c r="AF26" s="222">
        <f>COUNTIFS('D5'!$B$11:$B$4863,'A2'!$D26,'D5'!$BI$11:$BI$4863,'A2'!AF$7,'D5'!$BO$11:$BO$4863,"taip")</f>
        <v>0</v>
      </c>
      <c r="AG26" s="222">
        <f>COUNTIFS('D5'!$B$11:$B$4863,'A2'!$D26,'D5'!$BI$11:$BI$4863,'A2'!AG$7,'D5'!$BO$11:$BO$4863,"taip")</f>
        <v>0</v>
      </c>
      <c r="AH26" s="222">
        <f>COUNTIFS('D5'!$B$11:$B$4863,'A2'!$D26,'D5'!$BI$11:$BI$4863,'A2'!AH$7,'D5'!$BO$11:$BO$4863,"taip")</f>
        <v>0</v>
      </c>
      <c r="AI26" s="221">
        <f t="shared" si="36"/>
        <v>0</v>
      </c>
      <c r="AJ26" s="222">
        <f>SUMIFS('D5'!$AG$11:$AG$4863,'D5'!$B$11:$B$4863,'A2'!$D26,'D5'!$BI$11:$BI$4863,AJ$7,'D5'!$BO$11:$BO$4863,"taip")</f>
        <v>0</v>
      </c>
      <c r="AK26" s="222">
        <f>SUMIFS('D5'!$AG$11:$AG$4863,'D5'!$B$11:$B$4863,'A2'!$D26,'D5'!$BI$11:$BI$4863,AK$7,'D5'!$BO$11:$BO$4863,"taip")</f>
        <v>0</v>
      </c>
      <c r="AL26" s="222">
        <f>SUMIFS('D5'!$AG$11:$AG$4863,'D5'!$B$11:$B$4863,'A2'!$D26,'D5'!$BI$11:$BI$4863,AL$7,'D5'!$BO$11:$BO$4863,"taip")</f>
        <v>0</v>
      </c>
      <c r="AM26" s="222">
        <f>SUMIFS('D5'!$AG$11:$AG$4863,'D5'!$B$11:$B$4863,'A2'!$D26,'D5'!$BI$11:$BI$4863,AM$7,'D5'!$BO$11:$BO$4863,"taip")</f>
        <v>0</v>
      </c>
      <c r="AN26" s="222">
        <f>SUMIFS('D5'!$AG$11:$AG$4863,'D5'!$B$11:$B$4863,'A2'!$D26,'D5'!$BI$11:$BI$4863,AN$7,'D5'!$BO$11:$BO$4863,"taip")</f>
        <v>0</v>
      </c>
      <c r="AO26" s="222">
        <f>SUMIFS('D5'!$AG$11:$AG$4863,'D5'!$B$11:$B$4863,'A2'!$D26,'D5'!$BI$11:$BI$4863,AO$7,'D5'!$BO$11:$BO$4863,"taip")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COUNTIFS('D5'!$B$11:$B$4863,'A2'!$D26,'D5'!$BJ$11:$BJ$4863,'A2'!AX$7,'D5'!$BP$11:$BP$4863,"taip")</f>
        <v>0</v>
      </c>
      <c r="AY26" s="222">
        <f>COUNTIFS('D5'!$B$11:$B$4863,'A2'!$D26,'D5'!$BJ$11:$BJ$4863,'A2'!AY$7,'D5'!$BP$11:$BP$4863,"taip")</f>
        <v>0</v>
      </c>
      <c r="AZ26" s="222">
        <f>COUNTIFS('D5'!$B$11:$B$4863,'A2'!$D26,'D5'!$BJ$11:$BJ$4863,'A2'!AZ$7,'D5'!$BP$11:$BP$4863,"taip")</f>
        <v>0</v>
      </c>
      <c r="BA26" s="222">
        <f>COUNTIFS('D5'!$B$11:$B$4863,'A2'!$D26,'D5'!$BJ$11:$BJ$4863,'A2'!BA$7,'D5'!$BP$11:$BP$4863,"taip")</f>
        <v>0</v>
      </c>
      <c r="BB26" s="222">
        <f>COUNTIFS('D5'!$B$11:$B$4863,'A2'!$D26,'D5'!$BJ$11:$BJ$4863,'A2'!BB$7,'D5'!$BP$11:$BP$4863,"taip")</f>
        <v>0</v>
      </c>
      <c r="BC26" s="222">
        <f>COUNTIFS('D5'!$B$11:$B$4863,'A2'!$D26,'D5'!$BJ$11:$BJ$4863,'A2'!BC$7,'D5'!$BP$11:$BP$4863,"taip")</f>
        <v>0</v>
      </c>
      <c r="BD26" s="221">
        <f t="shared" si="40"/>
        <v>0</v>
      </c>
      <c r="BE26" s="222">
        <f>SUMIFS('D5'!$AG$11:$AG$4863,'D5'!$B$11:$B$4863,'A2'!$D26,'D5'!$BJ$11:$BJ$4863,BE$7,'D5'!$BP$11:$BP$4863,"taip")</f>
        <v>0</v>
      </c>
      <c r="BF26" s="222">
        <f>SUMIFS('D5'!$AG$11:$AG$4863,'D5'!$B$11:$B$4863,'A2'!$D26,'D5'!$BJ$11:$BJ$4863,BF$7,'D5'!$BP$11:$BP$4863,"taip")</f>
        <v>0</v>
      </c>
      <c r="BG26" s="222">
        <f>SUMIFS('D5'!$AG$11:$AG$4863,'D5'!$B$11:$B$4863,'A2'!$D26,'D5'!$BJ$11:$BJ$4863,BG$7,'D5'!$BP$11:$BP$4863,"taip")</f>
        <v>0</v>
      </c>
      <c r="BH26" s="222">
        <f>SUMIFS('D5'!$AG$11:$AG$4863,'D5'!$B$11:$B$4863,'A2'!$D26,'D5'!$BJ$11:$BJ$4863,BH$7,'D5'!$BP$11:$BP$4863,"taip")</f>
        <v>0</v>
      </c>
      <c r="BI26" s="222">
        <f>SUMIFS('D5'!$AG$11:$AG$4863,'D5'!$B$11:$B$4863,'A2'!$D26,'D5'!$BJ$11:$BJ$4863,BI$7,'D5'!$BP$11:$BP$4863,"taip")</f>
        <v>0</v>
      </c>
      <c r="BJ26" s="222">
        <f>SUMIFS('D5'!$AG$11:$AG$4863,'D5'!$B$11:$B$4863,'A2'!$D26,'D5'!$BJ$11:$BJ$4863,BJ$7,'D5'!$BP$11:$BP$4863,"taip")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COUNTIFS('D5'!$B$11:$B$4863,'A2'!$D26,'D5'!$BK$11:$BK$4863,'A2'!BS$7,'D5'!$BS$11:$BS$4863,"taip")</f>
        <v>0</v>
      </c>
      <c r="BT26" s="222">
        <f>COUNTIFS('D5'!$B$11:$B$4863,'A2'!$D26,'D5'!$BK$11:$BK$4863,'A2'!BT$7,'D5'!$BS$11:$BS$4863,"taip")</f>
        <v>0</v>
      </c>
      <c r="BU26" s="222">
        <f>COUNTIFS('D5'!$B$11:$B$4863,'A2'!$D26,'D5'!$BK$11:$BK$4863,'A2'!BU$7,'D5'!$BS$11:$BS$4863,"taip")</f>
        <v>0</v>
      </c>
      <c r="BV26" s="222">
        <f>COUNTIFS('D5'!$B$11:$B$4863,'A2'!$D26,'D5'!$BK$11:$BK$4863,'A2'!BV$7,'D5'!$BS$11:$BS$4863,"taip")</f>
        <v>0</v>
      </c>
      <c r="BW26" s="222">
        <f>COUNTIFS('D5'!$B$11:$B$4863,'A2'!$D26,'D5'!$BK$11:$BK$4863,'A2'!BW$7,'D5'!$BS$11:$BS$4863,"taip")</f>
        <v>0</v>
      </c>
      <c r="BX26" s="222">
        <f>COUNTIFS('D5'!$B$11:$B$4863,'A2'!$D26,'D5'!$BK$11:$BK$4863,'A2'!BX$7,'D5'!$BS$11:$BS$4863,"taip")</f>
        <v>0</v>
      </c>
      <c r="BY26" s="221">
        <f t="shared" si="44"/>
        <v>0</v>
      </c>
      <c r="BZ26" s="222">
        <f>SUMIFS('D5'!$AG$11:$AG$4863,'D5'!$B$11:$B$4863,'A2'!$D26,'D5'!$BK$11:$BK$4863,BZ$7,'D5'!$BS$11:$BS$4863,"taip")</f>
        <v>0</v>
      </c>
      <c r="CA26" s="222">
        <f>SUMIFS('D5'!$AG$11:$AG$4863,'D5'!$B$11:$B$4863,'A2'!$D26,'D5'!$BK$11:$BK$4863,CA$7,'D5'!$BS$11:$BS$4863,"taip")</f>
        <v>0</v>
      </c>
      <c r="CB26" s="222">
        <f>SUMIFS('D5'!$AG$11:$AG$4863,'D5'!$B$11:$B$4863,'A2'!$D26,'D5'!$BK$11:$BK$4863,CB$7,'D5'!$BS$11:$BS$4863,"taip")</f>
        <v>0</v>
      </c>
      <c r="CC26" s="222">
        <f>SUMIFS('D5'!$AG$11:$AG$4863,'D5'!$B$11:$B$4863,'A2'!$D26,'D5'!$BK$11:$BK$4863,CC$7,'D5'!$BS$11:$BS$4863,"taip")</f>
        <v>0</v>
      </c>
      <c r="CD26" s="222">
        <f>SUMIFS('D5'!$AG$11:$AG$4863,'D5'!$B$11:$B$4863,'A2'!$D26,'D5'!$BK$11:$BK$4863,CD$7,'D5'!$BS$11:$BS$4863,"taip")</f>
        <v>0</v>
      </c>
      <c r="CE26" s="222">
        <f>SUMIFS('D5'!$AG$11:$AG$4863,'D5'!$B$11:$B$4863,'A2'!$D26,'D5'!$BK$11:$BK$4863,CE$7,'D5'!$BS$11:$BS$4863,"taip")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5">
      <c r="A27" s="10" t="s">
        <v>46</v>
      </c>
      <c r="B27" s="197">
        <f>'VPS1'!C27</f>
        <v>0</v>
      </c>
      <c r="C27" s="213">
        <f>'VPS1'!D27</f>
        <v>0</v>
      </c>
      <c r="D27" s="54">
        <f>'VPS1'!J27</f>
        <v>0</v>
      </c>
      <c r="E27" s="54" t="str">
        <f>'VPS1'!L27</f>
        <v>EŽŪFKP</v>
      </c>
      <c r="F27" s="198">
        <f>'VPS1'!G27</f>
        <v>0</v>
      </c>
      <c r="G27" s="221">
        <f t="shared" si="32"/>
        <v>0</v>
      </c>
      <c r="H27" s="222">
        <f>COUNTIFS('D5'!$B$11:$B$4863,'A2'!$D27,'D5'!$BH$11:$BH$4863,'A2'!H$7,'D5'!$BN$11:$BN$4863,"taip")</f>
        <v>0</v>
      </c>
      <c r="I27" s="222">
        <f>COUNTIFS('D5'!$B$11:$B$4863,'A2'!$D27,'D5'!$BH$11:$BH$4863,'A2'!I$7,'D5'!$BN$11:$BN$4863,"taip")</f>
        <v>0</v>
      </c>
      <c r="J27" s="222">
        <f>COUNTIFS('D5'!$B$11:$B$4863,'A2'!$D27,'D5'!$BH$11:$BH$4863,'A2'!J$7,'D5'!$BN$11:$BN$4863,"taip")</f>
        <v>0</v>
      </c>
      <c r="K27" s="222">
        <f>COUNTIFS('D5'!$B$11:$B$4863,'A2'!$D27,'D5'!$BH$11:$BH$4863,'A2'!K$7,'D5'!$BN$11:$BN$4863,"taip")</f>
        <v>0</v>
      </c>
      <c r="L27" s="222">
        <f>COUNTIFS('D5'!$B$11:$B$4863,'A2'!$D27,'D5'!$BH$11:$BH$4863,'A2'!L$7,'D5'!$BN$11:$BN$4863,"taip")</f>
        <v>0</v>
      </c>
      <c r="M27" s="222">
        <f>COUNTIFS('D5'!$B$11:$B$4863,'A2'!$D27,'D5'!$BH$11:$BH$4863,'A2'!M$7,'D5'!$BN$11:$BN$4863,"taip")</f>
        <v>0</v>
      </c>
      <c r="N27" s="221">
        <f t="shared" si="33"/>
        <v>0</v>
      </c>
      <c r="O27" s="222">
        <f>SUMIFS('D5'!$L$11:$L$4863,'D5'!$B$11:$B$4863,'A2'!$D27,'D5'!$BH$11:$BH$4863,O$7,'D5'!$BN$11:$BN$4863,"taip")</f>
        <v>0</v>
      </c>
      <c r="P27" s="222">
        <f>SUMIFS('D5'!$L$11:$L$4863,'D5'!$B$11:$B$4863,'A2'!$D27,'D5'!$BH$11:$BH$4863,P$7,'D5'!$BN$11:$BN$4863,"taip")</f>
        <v>0</v>
      </c>
      <c r="Q27" s="222">
        <f>SUMIFS('D5'!$L$11:$L$4863,'D5'!$B$11:$B$4863,'A2'!$D27,'D5'!$BH$11:$BH$4863,Q$7,'D5'!$BN$11:$BN$4863,"taip")</f>
        <v>0</v>
      </c>
      <c r="R27" s="222">
        <f>SUMIFS('D5'!$L$11:$L$4863,'D5'!$B$11:$B$4863,'A2'!$D27,'D5'!$BH$11:$BH$4863,R$7,'D5'!$BN$11:$BN$4863,"taip")</f>
        <v>0</v>
      </c>
      <c r="S27" s="222">
        <f>SUMIFS('D5'!$L$11:$L$4863,'D5'!$B$11:$B$4863,'A2'!$D27,'D5'!$BH$11:$BH$4863,S$7,'D5'!$BN$11:$BN$4863,"taip")</f>
        <v>0</v>
      </c>
      <c r="T27" s="222">
        <f>SUMIFS('D5'!$L$11:$L$4863,'D5'!$B$11:$B$4863,'A2'!$D27,'D5'!$BH$11:$BH$4863,T$7,'D5'!$BN$11:$BN$4863,"taip")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COUNTIFS('D5'!$B$11:$B$4863,'A2'!$D27,'D5'!$BI$11:$BI$4863,'A2'!AC$7,'D5'!$BO$11:$BO$4863,"taip")</f>
        <v>0</v>
      </c>
      <c r="AD27" s="222">
        <f>COUNTIFS('D5'!$B$11:$B$4863,'A2'!$D27,'D5'!$BI$11:$BI$4863,'A2'!AD$7,'D5'!$BO$11:$BO$4863,"taip")</f>
        <v>0</v>
      </c>
      <c r="AE27" s="222">
        <f>COUNTIFS('D5'!$B$11:$B$4863,'A2'!$D27,'D5'!$BI$11:$BI$4863,'A2'!AE$7,'D5'!$BO$11:$BO$4863,"taip")</f>
        <v>0</v>
      </c>
      <c r="AF27" s="222">
        <f>COUNTIFS('D5'!$B$11:$B$4863,'A2'!$D27,'D5'!$BI$11:$BI$4863,'A2'!AF$7,'D5'!$BO$11:$BO$4863,"taip")</f>
        <v>0</v>
      </c>
      <c r="AG27" s="222">
        <f>COUNTIFS('D5'!$B$11:$B$4863,'A2'!$D27,'D5'!$BI$11:$BI$4863,'A2'!AG$7,'D5'!$BO$11:$BO$4863,"taip")</f>
        <v>0</v>
      </c>
      <c r="AH27" s="222">
        <f>COUNTIFS('D5'!$B$11:$B$4863,'A2'!$D27,'D5'!$BI$11:$BI$4863,'A2'!AH$7,'D5'!$BO$11:$BO$4863,"taip")</f>
        <v>0</v>
      </c>
      <c r="AI27" s="221">
        <f t="shared" si="36"/>
        <v>0</v>
      </c>
      <c r="AJ27" s="222">
        <f>SUMIFS('D5'!$AG$11:$AG$4863,'D5'!$B$11:$B$4863,'A2'!$D27,'D5'!$BI$11:$BI$4863,AJ$7,'D5'!$BO$11:$BO$4863,"taip")</f>
        <v>0</v>
      </c>
      <c r="AK27" s="222">
        <f>SUMIFS('D5'!$AG$11:$AG$4863,'D5'!$B$11:$B$4863,'A2'!$D27,'D5'!$BI$11:$BI$4863,AK$7,'D5'!$BO$11:$BO$4863,"taip")</f>
        <v>0</v>
      </c>
      <c r="AL27" s="222">
        <f>SUMIFS('D5'!$AG$11:$AG$4863,'D5'!$B$11:$B$4863,'A2'!$D27,'D5'!$BI$11:$BI$4863,AL$7,'D5'!$BO$11:$BO$4863,"taip")</f>
        <v>0</v>
      </c>
      <c r="AM27" s="222">
        <f>SUMIFS('D5'!$AG$11:$AG$4863,'D5'!$B$11:$B$4863,'A2'!$D27,'D5'!$BI$11:$BI$4863,AM$7,'D5'!$BO$11:$BO$4863,"taip")</f>
        <v>0</v>
      </c>
      <c r="AN27" s="222">
        <f>SUMIFS('D5'!$AG$11:$AG$4863,'D5'!$B$11:$B$4863,'A2'!$D27,'D5'!$BI$11:$BI$4863,AN$7,'D5'!$BO$11:$BO$4863,"taip")</f>
        <v>0</v>
      </c>
      <c r="AO27" s="222">
        <f>SUMIFS('D5'!$AG$11:$AG$4863,'D5'!$B$11:$B$4863,'A2'!$D27,'D5'!$BI$11:$BI$4863,AO$7,'D5'!$BO$11:$BO$4863,"taip")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COUNTIFS('D5'!$B$11:$B$4863,'A2'!$D27,'D5'!$BJ$11:$BJ$4863,'A2'!AX$7,'D5'!$BP$11:$BP$4863,"taip")</f>
        <v>0</v>
      </c>
      <c r="AY27" s="222">
        <f>COUNTIFS('D5'!$B$11:$B$4863,'A2'!$D27,'D5'!$BJ$11:$BJ$4863,'A2'!AY$7,'D5'!$BP$11:$BP$4863,"taip")</f>
        <v>0</v>
      </c>
      <c r="AZ27" s="222">
        <f>COUNTIFS('D5'!$B$11:$B$4863,'A2'!$D27,'D5'!$BJ$11:$BJ$4863,'A2'!AZ$7,'D5'!$BP$11:$BP$4863,"taip")</f>
        <v>0</v>
      </c>
      <c r="BA27" s="222">
        <f>COUNTIFS('D5'!$B$11:$B$4863,'A2'!$D27,'D5'!$BJ$11:$BJ$4863,'A2'!BA$7,'D5'!$BP$11:$BP$4863,"taip")</f>
        <v>0</v>
      </c>
      <c r="BB27" s="222">
        <f>COUNTIFS('D5'!$B$11:$B$4863,'A2'!$D27,'D5'!$BJ$11:$BJ$4863,'A2'!BB$7,'D5'!$BP$11:$BP$4863,"taip")</f>
        <v>0</v>
      </c>
      <c r="BC27" s="222">
        <f>COUNTIFS('D5'!$B$11:$B$4863,'A2'!$D27,'D5'!$BJ$11:$BJ$4863,'A2'!BC$7,'D5'!$BP$11:$BP$4863,"taip")</f>
        <v>0</v>
      </c>
      <c r="BD27" s="221">
        <f t="shared" si="40"/>
        <v>0</v>
      </c>
      <c r="BE27" s="222">
        <f>SUMIFS('D5'!$AG$11:$AG$4863,'D5'!$B$11:$B$4863,'A2'!$D27,'D5'!$BJ$11:$BJ$4863,BE$7,'D5'!$BP$11:$BP$4863,"taip")</f>
        <v>0</v>
      </c>
      <c r="BF27" s="222">
        <f>SUMIFS('D5'!$AG$11:$AG$4863,'D5'!$B$11:$B$4863,'A2'!$D27,'D5'!$BJ$11:$BJ$4863,BF$7,'D5'!$BP$11:$BP$4863,"taip")</f>
        <v>0</v>
      </c>
      <c r="BG27" s="222">
        <f>SUMIFS('D5'!$AG$11:$AG$4863,'D5'!$B$11:$B$4863,'A2'!$D27,'D5'!$BJ$11:$BJ$4863,BG$7,'D5'!$BP$11:$BP$4863,"taip")</f>
        <v>0</v>
      </c>
      <c r="BH27" s="222">
        <f>SUMIFS('D5'!$AG$11:$AG$4863,'D5'!$B$11:$B$4863,'A2'!$D27,'D5'!$BJ$11:$BJ$4863,BH$7,'D5'!$BP$11:$BP$4863,"taip")</f>
        <v>0</v>
      </c>
      <c r="BI27" s="222">
        <f>SUMIFS('D5'!$AG$11:$AG$4863,'D5'!$B$11:$B$4863,'A2'!$D27,'D5'!$BJ$11:$BJ$4863,BI$7,'D5'!$BP$11:$BP$4863,"taip")</f>
        <v>0</v>
      </c>
      <c r="BJ27" s="222">
        <f>SUMIFS('D5'!$AG$11:$AG$4863,'D5'!$B$11:$B$4863,'A2'!$D27,'D5'!$BJ$11:$BJ$4863,BJ$7,'D5'!$BP$11:$BP$4863,"taip")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COUNTIFS('D5'!$B$11:$B$4863,'A2'!$D27,'D5'!$BK$11:$BK$4863,'A2'!BS$7,'D5'!$BS$11:$BS$4863,"taip")</f>
        <v>0</v>
      </c>
      <c r="BT27" s="222">
        <f>COUNTIFS('D5'!$B$11:$B$4863,'A2'!$D27,'D5'!$BK$11:$BK$4863,'A2'!BT$7,'D5'!$BS$11:$BS$4863,"taip")</f>
        <v>0</v>
      </c>
      <c r="BU27" s="222">
        <f>COUNTIFS('D5'!$B$11:$B$4863,'A2'!$D27,'D5'!$BK$11:$BK$4863,'A2'!BU$7,'D5'!$BS$11:$BS$4863,"taip")</f>
        <v>0</v>
      </c>
      <c r="BV27" s="222">
        <f>COUNTIFS('D5'!$B$11:$B$4863,'A2'!$D27,'D5'!$BK$11:$BK$4863,'A2'!BV$7,'D5'!$BS$11:$BS$4863,"taip")</f>
        <v>0</v>
      </c>
      <c r="BW27" s="222">
        <f>COUNTIFS('D5'!$B$11:$B$4863,'A2'!$D27,'D5'!$BK$11:$BK$4863,'A2'!BW$7,'D5'!$BS$11:$BS$4863,"taip")</f>
        <v>0</v>
      </c>
      <c r="BX27" s="222">
        <f>COUNTIFS('D5'!$B$11:$B$4863,'A2'!$D27,'D5'!$BK$11:$BK$4863,'A2'!BX$7,'D5'!$BS$11:$BS$4863,"taip")</f>
        <v>0</v>
      </c>
      <c r="BY27" s="221">
        <f t="shared" si="44"/>
        <v>0</v>
      </c>
      <c r="BZ27" s="222">
        <f>SUMIFS('D5'!$AG$11:$AG$4863,'D5'!$B$11:$B$4863,'A2'!$D27,'D5'!$BK$11:$BK$4863,BZ$7,'D5'!$BS$11:$BS$4863,"taip")</f>
        <v>0</v>
      </c>
      <c r="CA27" s="222">
        <f>SUMIFS('D5'!$AG$11:$AG$4863,'D5'!$B$11:$B$4863,'A2'!$D27,'D5'!$BK$11:$BK$4863,CA$7,'D5'!$BS$11:$BS$4863,"taip")</f>
        <v>0</v>
      </c>
      <c r="CB27" s="222">
        <f>SUMIFS('D5'!$AG$11:$AG$4863,'D5'!$B$11:$B$4863,'A2'!$D27,'D5'!$BK$11:$BK$4863,CB$7,'D5'!$BS$11:$BS$4863,"taip")</f>
        <v>0</v>
      </c>
      <c r="CC27" s="222">
        <f>SUMIFS('D5'!$AG$11:$AG$4863,'D5'!$B$11:$B$4863,'A2'!$D27,'D5'!$BK$11:$BK$4863,CC$7,'D5'!$BS$11:$BS$4863,"taip")</f>
        <v>0</v>
      </c>
      <c r="CD27" s="222">
        <f>SUMIFS('D5'!$AG$11:$AG$4863,'D5'!$B$11:$B$4863,'A2'!$D27,'D5'!$BK$11:$BK$4863,CD$7,'D5'!$BS$11:$BS$4863,"taip")</f>
        <v>0</v>
      </c>
      <c r="CE27" s="222">
        <f>SUMIFS('D5'!$AG$11:$AG$4863,'D5'!$B$11:$B$4863,'A2'!$D27,'D5'!$BK$11:$BK$4863,CE$7,'D5'!$BS$11:$BS$4863,"taip")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5">
      <c r="A28" s="10" t="s">
        <v>47</v>
      </c>
      <c r="B28" s="197">
        <f>'VPS1'!C28</f>
        <v>0</v>
      </c>
      <c r="C28" s="213">
        <f>'VPS1'!D28</f>
        <v>0</v>
      </c>
      <c r="D28" s="54">
        <f>'VPS1'!J28</f>
        <v>0</v>
      </c>
      <c r="E28" s="54" t="str">
        <f>'VPS1'!L28</f>
        <v>EŽŪFKP</v>
      </c>
      <c r="F28" s="198">
        <f>'VPS1'!G28</f>
        <v>0</v>
      </c>
      <c r="G28" s="221">
        <f t="shared" si="32"/>
        <v>0</v>
      </c>
      <c r="H28" s="222">
        <f>COUNTIFS('D5'!$B$11:$B$4863,'A2'!$D28,'D5'!$BH$11:$BH$4863,'A2'!H$7,'D5'!$BN$11:$BN$4863,"taip")</f>
        <v>0</v>
      </c>
      <c r="I28" s="222">
        <f>COUNTIFS('D5'!$B$11:$B$4863,'A2'!$D28,'D5'!$BH$11:$BH$4863,'A2'!I$7,'D5'!$BN$11:$BN$4863,"taip")</f>
        <v>0</v>
      </c>
      <c r="J28" s="222">
        <f>COUNTIFS('D5'!$B$11:$B$4863,'A2'!$D28,'D5'!$BH$11:$BH$4863,'A2'!J$7,'D5'!$BN$11:$BN$4863,"taip")</f>
        <v>0</v>
      </c>
      <c r="K28" s="222">
        <f>COUNTIFS('D5'!$B$11:$B$4863,'A2'!$D28,'D5'!$BH$11:$BH$4863,'A2'!K$7,'D5'!$BN$11:$BN$4863,"taip")</f>
        <v>0</v>
      </c>
      <c r="L28" s="222">
        <f>COUNTIFS('D5'!$B$11:$B$4863,'A2'!$D28,'D5'!$BH$11:$BH$4863,'A2'!L$7,'D5'!$BN$11:$BN$4863,"taip")</f>
        <v>0</v>
      </c>
      <c r="M28" s="222">
        <f>COUNTIFS('D5'!$B$11:$B$4863,'A2'!$D28,'D5'!$BH$11:$BH$4863,'A2'!M$7,'D5'!$BN$11:$BN$4863,"taip")</f>
        <v>0</v>
      </c>
      <c r="N28" s="221">
        <f t="shared" si="33"/>
        <v>0</v>
      </c>
      <c r="O28" s="222">
        <f>SUMIFS('D5'!$L$11:$L$4863,'D5'!$B$11:$B$4863,'A2'!$D28,'D5'!$BH$11:$BH$4863,O$7,'D5'!$BN$11:$BN$4863,"taip")</f>
        <v>0</v>
      </c>
      <c r="P28" s="222">
        <f>SUMIFS('D5'!$L$11:$L$4863,'D5'!$B$11:$B$4863,'A2'!$D28,'D5'!$BH$11:$BH$4863,P$7,'D5'!$BN$11:$BN$4863,"taip")</f>
        <v>0</v>
      </c>
      <c r="Q28" s="222">
        <f>SUMIFS('D5'!$L$11:$L$4863,'D5'!$B$11:$B$4863,'A2'!$D28,'D5'!$BH$11:$BH$4863,Q$7,'D5'!$BN$11:$BN$4863,"taip")</f>
        <v>0</v>
      </c>
      <c r="R28" s="222">
        <f>SUMIFS('D5'!$L$11:$L$4863,'D5'!$B$11:$B$4863,'A2'!$D28,'D5'!$BH$11:$BH$4863,R$7,'D5'!$BN$11:$BN$4863,"taip")</f>
        <v>0</v>
      </c>
      <c r="S28" s="222">
        <f>SUMIFS('D5'!$L$11:$L$4863,'D5'!$B$11:$B$4863,'A2'!$D28,'D5'!$BH$11:$BH$4863,S$7,'D5'!$BN$11:$BN$4863,"taip")</f>
        <v>0</v>
      </c>
      <c r="T28" s="222">
        <f>SUMIFS('D5'!$L$11:$L$4863,'D5'!$B$11:$B$4863,'A2'!$D28,'D5'!$BH$11:$BH$4863,T$7,'D5'!$BN$11:$BN$4863,"taip")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COUNTIFS('D5'!$B$11:$B$4863,'A2'!$D28,'D5'!$BI$11:$BI$4863,'A2'!AC$7,'D5'!$BO$11:$BO$4863,"taip")</f>
        <v>0</v>
      </c>
      <c r="AD28" s="222">
        <f>COUNTIFS('D5'!$B$11:$B$4863,'A2'!$D28,'D5'!$BI$11:$BI$4863,'A2'!AD$7,'D5'!$BO$11:$BO$4863,"taip")</f>
        <v>0</v>
      </c>
      <c r="AE28" s="222">
        <f>COUNTIFS('D5'!$B$11:$B$4863,'A2'!$D28,'D5'!$BI$11:$BI$4863,'A2'!AE$7,'D5'!$BO$11:$BO$4863,"taip")</f>
        <v>0</v>
      </c>
      <c r="AF28" s="222">
        <f>COUNTIFS('D5'!$B$11:$B$4863,'A2'!$D28,'D5'!$BI$11:$BI$4863,'A2'!AF$7,'D5'!$BO$11:$BO$4863,"taip")</f>
        <v>0</v>
      </c>
      <c r="AG28" s="222">
        <f>COUNTIFS('D5'!$B$11:$B$4863,'A2'!$D28,'D5'!$BI$11:$BI$4863,'A2'!AG$7,'D5'!$BO$11:$BO$4863,"taip")</f>
        <v>0</v>
      </c>
      <c r="AH28" s="222">
        <f>COUNTIFS('D5'!$B$11:$B$4863,'A2'!$D28,'D5'!$BI$11:$BI$4863,'A2'!AH$7,'D5'!$BO$11:$BO$4863,"taip")</f>
        <v>0</v>
      </c>
      <c r="AI28" s="221">
        <f t="shared" si="36"/>
        <v>0</v>
      </c>
      <c r="AJ28" s="222">
        <f>SUMIFS('D5'!$AG$11:$AG$4863,'D5'!$B$11:$B$4863,'A2'!$D28,'D5'!$BI$11:$BI$4863,AJ$7,'D5'!$BO$11:$BO$4863,"taip")</f>
        <v>0</v>
      </c>
      <c r="AK28" s="222">
        <f>SUMIFS('D5'!$AG$11:$AG$4863,'D5'!$B$11:$B$4863,'A2'!$D28,'D5'!$BI$11:$BI$4863,AK$7,'D5'!$BO$11:$BO$4863,"taip")</f>
        <v>0</v>
      </c>
      <c r="AL28" s="222">
        <f>SUMIFS('D5'!$AG$11:$AG$4863,'D5'!$B$11:$B$4863,'A2'!$D28,'D5'!$BI$11:$BI$4863,AL$7,'D5'!$BO$11:$BO$4863,"taip")</f>
        <v>0</v>
      </c>
      <c r="AM28" s="222">
        <f>SUMIFS('D5'!$AG$11:$AG$4863,'D5'!$B$11:$B$4863,'A2'!$D28,'D5'!$BI$11:$BI$4863,AM$7,'D5'!$BO$11:$BO$4863,"taip")</f>
        <v>0</v>
      </c>
      <c r="AN28" s="222">
        <f>SUMIFS('D5'!$AG$11:$AG$4863,'D5'!$B$11:$B$4863,'A2'!$D28,'D5'!$BI$11:$BI$4863,AN$7,'D5'!$BO$11:$BO$4863,"taip")</f>
        <v>0</v>
      </c>
      <c r="AO28" s="222">
        <f>SUMIFS('D5'!$AG$11:$AG$4863,'D5'!$B$11:$B$4863,'A2'!$D28,'D5'!$BI$11:$BI$4863,AO$7,'D5'!$BO$11:$BO$4863,"taip")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COUNTIFS('D5'!$B$11:$B$4863,'A2'!$D28,'D5'!$BJ$11:$BJ$4863,'A2'!AX$7,'D5'!$BP$11:$BP$4863,"taip")</f>
        <v>0</v>
      </c>
      <c r="AY28" s="222">
        <f>COUNTIFS('D5'!$B$11:$B$4863,'A2'!$D28,'D5'!$BJ$11:$BJ$4863,'A2'!AY$7,'D5'!$BP$11:$BP$4863,"taip")</f>
        <v>0</v>
      </c>
      <c r="AZ28" s="222">
        <f>COUNTIFS('D5'!$B$11:$B$4863,'A2'!$D28,'D5'!$BJ$11:$BJ$4863,'A2'!AZ$7,'D5'!$BP$11:$BP$4863,"taip")</f>
        <v>0</v>
      </c>
      <c r="BA28" s="222">
        <f>COUNTIFS('D5'!$B$11:$B$4863,'A2'!$D28,'D5'!$BJ$11:$BJ$4863,'A2'!BA$7,'D5'!$BP$11:$BP$4863,"taip")</f>
        <v>0</v>
      </c>
      <c r="BB28" s="222">
        <f>COUNTIFS('D5'!$B$11:$B$4863,'A2'!$D28,'D5'!$BJ$11:$BJ$4863,'A2'!BB$7,'D5'!$BP$11:$BP$4863,"taip")</f>
        <v>0</v>
      </c>
      <c r="BC28" s="222">
        <f>COUNTIFS('D5'!$B$11:$B$4863,'A2'!$D28,'D5'!$BJ$11:$BJ$4863,'A2'!BC$7,'D5'!$BP$11:$BP$4863,"taip")</f>
        <v>0</v>
      </c>
      <c r="BD28" s="221">
        <f t="shared" si="40"/>
        <v>0</v>
      </c>
      <c r="BE28" s="222">
        <f>SUMIFS('D5'!$AG$11:$AG$4863,'D5'!$B$11:$B$4863,'A2'!$D28,'D5'!$BJ$11:$BJ$4863,BE$7,'D5'!$BP$11:$BP$4863,"taip")</f>
        <v>0</v>
      </c>
      <c r="BF28" s="222">
        <f>SUMIFS('D5'!$AG$11:$AG$4863,'D5'!$B$11:$B$4863,'A2'!$D28,'D5'!$BJ$11:$BJ$4863,BF$7,'D5'!$BP$11:$BP$4863,"taip")</f>
        <v>0</v>
      </c>
      <c r="BG28" s="222">
        <f>SUMIFS('D5'!$AG$11:$AG$4863,'D5'!$B$11:$B$4863,'A2'!$D28,'D5'!$BJ$11:$BJ$4863,BG$7,'D5'!$BP$11:$BP$4863,"taip")</f>
        <v>0</v>
      </c>
      <c r="BH28" s="222">
        <f>SUMIFS('D5'!$AG$11:$AG$4863,'D5'!$B$11:$B$4863,'A2'!$D28,'D5'!$BJ$11:$BJ$4863,BH$7,'D5'!$BP$11:$BP$4863,"taip")</f>
        <v>0</v>
      </c>
      <c r="BI28" s="222">
        <f>SUMIFS('D5'!$AG$11:$AG$4863,'D5'!$B$11:$B$4863,'A2'!$D28,'D5'!$BJ$11:$BJ$4863,BI$7,'D5'!$BP$11:$BP$4863,"taip")</f>
        <v>0</v>
      </c>
      <c r="BJ28" s="222">
        <f>SUMIFS('D5'!$AG$11:$AG$4863,'D5'!$B$11:$B$4863,'A2'!$D28,'D5'!$BJ$11:$BJ$4863,BJ$7,'D5'!$BP$11:$BP$4863,"taip")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COUNTIFS('D5'!$B$11:$B$4863,'A2'!$D28,'D5'!$BK$11:$BK$4863,'A2'!BS$7,'D5'!$BS$11:$BS$4863,"taip")</f>
        <v>0</v>
      </c>
      <c r="BT28" s="222">
        <f>COUNTIFS('D5'!$B$11:$B$4863,'A2'!$D28,'D5'!$BK$11:$BK$4863,'A2'!BT$7,'D5'!$BS$11:$BS$4863,"taip")</f>
        <v>0</v>
      </c>
      <c r="BU28" s="222">
        <f>COUNTIFS('D5'!$B$11:$B$4863,'A2'!$D28,'D5'!$BK$11:$BK$4863,'A2'!BU$7,'D5'!$BS$11:$BS$4863,"taip")</f>
        <v>0</v>
      </c>
      <c r="BV28" s="222">
        <f>COUNTIFS('D5'!$B$11:$B$4863,'A2'!$D28,'D5'!$BK$11:$BK$4863,'A2'!BV$7,'D5'!$BS$11:$BS$4863,"taip")</f>
        <v>0</v>
      </c>
      <c r="BW28" s="222">
        <f>COUNTIFS('D5'!$B$11:$B$4863,'A2'!$D28,'D5'!$BK$11:$BK$4863,'A2'!BW$7,'D5'!$BS$11:$BS$4863,"taip")</f>
        <v>0</v>
      </c>
      <c r="BX28" s="222">
        <f>COUNTIFS('D5'!$B$11:$B$4863,'A2'!$D28,'D5'!$BK$11:$BK$4863,'A2'!BX$7,'D5'!$BS$11:$BS$4863,"taip")</f>
        <v>0</v>
      </c>
      <c r="BY28" s="221">
        <f t="shared" si="44"/>
        <v>0</v>
      </c>
      <c r="BZ28" s="222">
        <f>SUMIFS('D5'!$AG$11:$AG$4863,'D5'!$B$11:$B$4863,'A2'!$D28,'D5'!$BK$11:$BK$4863,BZ$7,'D5'!$BS$11:$BS$4863,"taip")</f>
        <v>0</v>
      </c>
      <c r="CA28" s="222">
        <f>SUMIFS('D5'!$AG$11:$AG$4863,'D5'!$B$11:$B$4863,'A2'!$D28,'D5'!$BK$11:$BK$4863,CA$7,'D5'!$BS$11:$BS$4863,"taip")</f>
        <v>0</v>
      </c>
      <c r="CB28" s="222">
        <f>SUMIFS('D5'!$AG$11:$AG$4863,'D5'!$B$11:$B$4863,'A2'!$D28,'D5'!$BK$11:$BK$4863,CB$7,'D5'!$BS$11:$BS$4863,"taip")</f>
        <v>0</v>
      </c>
      <c r="CC28" s="222">
        <f>SUMIFS('D5'!$AG$11:$AG$4863,'D5'!$B$11:$B$4863,'A2'!$D28,'D5'!$BK$11:$BK$4863,CC$7,'D5'!$BS$11:$BS$4863,"taip")</f>
        <v>0</v>
      </c>
      <c r="CD28" s="222">
        <f>SUMIFS('D5'!$AG$11:$AG$4863,'D5'!$B$11:$B$4863,'A2'!$D28,'D5'!$BK$11:$BK$4863,CD$7,'D5'!$BS$11:$BS$4863,"taip")</f>
        <v>0</v>
      </c>
      <c r="CE28" s="222">
        <f>SUMIFS('D5'!$AG$11:$AG$4863,'D5'!$B$11:$B$4863,'A2'!$D28,'D5'!$BK$11:$BK$4863,CE$7,'D5'!$BS$11:$BS$4863,"taip")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4">
      <c r="A29" s="36" t="s">
        <v>48</v>
      </c>
      <c r="B29" s="197">
        <f>'VPS1'!C29</f>
        <v>0</v>
      </c>
      <c r="C29" s="213">
        <f>'VPS1'!D29</f>
        <v>0</v>
      </c>
      <c r="D29" s="54">
        <f>'VPS1'!J29</f>
        <v>0</v>
      </c>
      <c r="E29" s="54" t="str">
        <f>'VPS1'!L29</f>
        <v>EŽŪFKP</v>
      </c>
      <c r="F29" s="198">
        <f>'VPS1'!G29</f>
        <v>0</v>
      </c>
      <c r="G29" s="221">
        <f t="shared" si="32"/>
        <v>0</v>
      </c>
      <c r="H29" s="222">
        <f>COUNTIFS('D5'!$B$11:$B$4863,'A2'!$D29,'D5'!$BH$11:$BH$4863,'A2'!H$7,'D5'!$BN$11:$BN$4863,"taip")</f>
        <v>0</v>
      </c>
      <c r="I29" s="222">
        <f>COUNTIFS('D5'!$B$11:$B$4863,'A2'!$D29,'D5'!$BH$11:$BH$4863,'A2'!I$7,'D5'!$BN$11:$BN$4863,"taip")</f>
        <v>0</v>
      </c>
      <c r="J29" s="222">
        <f>COUNTIFS('D5'!$B$11:$B$4863,'A2'!$D29,'D5'!$BH$11:$BH$4863,'A2'!J$7,'D5'!$BN$11:$BN$4863,"taip")</f>
        <v>0</v>
      </c>
      <c r="K29" s="222">
        <f>COUNTIFS('D5'!$B$11:$B$4863,'A2'!$D29,'D5'!$BH$11:$BH$4863,'A2'!K$7,'D5'!$BN$11:$BN$4863,"taip")</f>
        <v>0</v>
      </c>
      <c r="L29" s="222">
        <f>COUNTIFS('D5'!$B$11:$B$4863,'A2'!$D29,'D5'!$BH$11:$BH$4863,'A2'!L$7,'D5'!$BN$11:$BN$4863,"taip")</f>
        <v>0</v>
      </c>
      <c r="M29" s="222">
        <f>COUNTIFS('D5'!$B$11:$B$4863,'A2'!$D29,'D5'!$BH$11:$BH$4863,'A2'!M$7,'D5'!$BN$11:$BN$4863,"taip")</f>
        <v>0</v>
      </c>
      <c r="N29" s="221">
        <f t="shared" si="33"/>
        <v>0</v>
      </c>
      <c r="O29" s="222">
        <f>SUMIFS('D5'!$L$11:$L$4863,'D5'!$B$11:$B$4863,'A2'!$D29,'D5'!$BH$11:$BH$4863,O$7,'D5'!$BN$11:$BN$4863,"taip")</f>
        <v>0</v>
      </c>
      <c r="P29" s="222">
        <f>SUMIFS('D5'!$L$11:$L$4863,'D5'!$B$11:$B$4863,'A2'!$D29,'D5'!$BH$11:$BH$4863,P$7,'D5'!$BN$11:$BN$4863,"taip")</f>
        <v>0</v>
      </c>
      <c r="Q29" s="222">
        <f>SUMIFS('D5'!$L$11:$L$4863,'D5'!$B$11:$B$4863,'A2'!$D29,'D5'!$BH$11:$BH$4863,Q$7,'D5'!$BN$11:$BN$4863,"taip")</f>
        <v>0</v>
      </c>
      <c r="R29" s="222">
        <f>SUMIFS('D5'!$L$11:$L$4863,'D5'!$B$11:$B$4863,'A2'!$D29,'D5'!$BH$11:$BH$4863,R$7,'D5'!$BN$11:$BN$4863,"taip")</f>
        <v>0</v>
      </c>
      <c r="S29" s="222">
        <f>SUMIFS('D5'!$L$11:$L$4863,'D5'!$B$11:$B$4863,'A2'!$D29,'D5'!$BH$11:$BH$4863,S$7,'D5'!$BN$11:$BN$4863,"taip")</f>
        <v>0</v>
      </c>
      <c r="T29" s="222">
        <f>SUMIFS('D5'!$L$11:$L$4863,'D5'!$B$11:$B$4863,'A2'!$D29,'D5'!$BH$11:$BH$4863,T$7,'D5'!$BN$11:$BN$4863,"taip")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COUNTIFS('D5'!$B$11:$B$4863,'A2'!$D29,'D5'!$BI$11:$BI$4863,'A2'!AC$7,'D5'!$BO$11:$BO$4863,"taip")</f>
        <v>0</v>
      </c>
      <c r="AD29" s="222">
        <f>COUNTIFS('D5'!$B$11:$B$4863,'A2'!$D29,'D5'!$BI$11:$BI$4863,'A2'!AD$7,'D5'!$BO$11:$BO$4863,"taip")</f>
        <v>0</v>
      </c>
      <c r="AE29" s="222">
        <f>COUNTIFS('D5'!$B$11:$B$4863,'A2'!$D29,'D5'!$BI$11:$BI$4863,'A2'!AE$7,'D5'!$BO$11:$BO$4863,"taip")</f>
        <v>0</v>
      </c>
      <c r="AF29" s="222">
        <f>COUNTIFS('D5'!$B$11:$B$4863,'A2'!$D29,'D5'!$BI$11:$BI$4863,'A2'!AF$7,'D5'!$BO$11:$BO$4863,"taip")</f>
        <v>0</v>
      </c>
      <c r="AG29" s="222">
        <f>COUNTIFS('D5'!$B$11:$B$4863,'A2'!$D29,'D5'!$BI$11:$BI$4863,'A2'!AG$7,'D5'!$BO$11:$BO$4863,"taip")</f>
        <v>0</v>
      </c>
      <c r="AH29" s="222">
        <f>COUNTIFS('D5'!$B$11:$B$4863,'A2'!$D29,'D5'!$BI$11:$BI$4863,'A2'!AH$7,'D5'!$BO$11:$BO$4863,"taip")</f>
        <v>0</v>
      </c>
      <c r="AI29" s="221">
        <f t="shared" si="36"/>
        <v>0</v>
      </c>
      <c r="AJ29" s="222">
        <f>SUMIFS('D5'!$AG$11:$AG$4863,'D5'!$B$11:$B$4863,'A2'!$D29,'D5'!$BI$11:$BI$4863,AJ$7,'D5'!$BO$11:$BO$4863,"taip")</f>
        <v>0</v>
      </c>
      <c r="AK29" s="222">
        <f>SUMIFS('D5'!$AG$11:$AG$4863,'D5'!$B$11:$B$4863,'A2'!$D29,'D5'!$BI$11:$BI$4863,AK$7,'D5'!$BO$11:$BO$4863,"taip")</f>
        <v>0</v>
      </c>
      <c r="AL29" s="222">
        <f>SUMIFS('D5'!$AG$11:$AG$4863,'D5'!$B$11:$B$4863,'A2'!$D29,'D5'!$BI$11:$BI$4863,AL$7,'D5'!$BO$11:$BO$4863,"taip")</f>
        <v>0</v>
      </c>
      <c r="AM29" s="222">
        <f>SUMIFS('D5'!$AG$11:$AG$4863,'D5'!$B$11:$B$4863,'A2'!$D29,'D5'!$BI$11:$BI$4863,AM$7,'D5'!$BO$11:$BO$4863,"taip")</f>
        <v>0</v>
      </c>
      <c r="AN29" s="222">
        <f>SUMIFS('D5'!$AG$11:$AG$4863,'D5'!$B$11:$B$4863,'A2'!$D29,'D5'!$BI$11:$BI$4863,AN$7,'D5'!$BO$11:$BO$4863,"taip")</f>
        <v>0</v>
      </c>
      <c r="AO29" s="222">
        <f>SUMIFS('D5'!$AG$11:$AG$4863,'D5'!$B$11:$B$4863,'A2'!$D29,'D5'!$BI$11:$BI$4863,AO$7,'D5'!$BO$11:$BO$4863,"taip")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COUNTIFS('D5'!$B$11:$B$4863,'A2'!$D29,'D5'!$BJ$11:$BJ$4863,'A2'!AX$7,'D5'!$BP$11:$BP$4863,"taip")</f>
        <v>0</v>
      </c>
      <c r="AY29" s="222">
        <f>COUNTIFS('D5'!$B$11:$B$4863,'A2'!$D29,'D5'!$BJ$11:$BJ$4863,'A2'!AY$7,'D5'!$BP$11:$BP$4863,"taip")</f>
        <v>0</v>
      </c>
      <c r="AZ29" s="222">
        <f>COUNTIFS('D5'!$B$11:$B$4863,'A2'!$D29,'D5'!$BJ$11:$BJ$4863,'A2'!AZ$7,'D5'!$BP$11:$BP$4863,"taip")</f>
        <v>0</v>
      </c>
      <c r="BA29" s="222">
        <f>COUNTIFS('D5'!$B$11:$B$4863,'A2'!$D29,'D5'!$BJ$11:$BJ$4863,'A2'!BA$7,'D5'!$BP$11:$BP$4863,"taip")</f>
        <v>0</v>
      </c>
      <c r="BB29" s="222">
        <f>COUNTIFS('D5'!$B$11:$B$4863,'A2'!$D29,'D5'!$BJ$11:$BJ$4863,'A2'!BB$7,'D5'!$BP$11:$BP$4863,"taip")</f>
        <v>0</v>
      </c>
      <c r="BC29" s="222">
        <f>COUNTIFS('D5'!$B$11:$B$4863,'A2'!$D29,'D5'!$BJ$11:$BJ$4863,'A2'!BC$7,'D5'!$BP$11:$BP$4863,"taip")</f>
        <v>0</v>
      </c>
      <c r="BD29" s="221">
        <f t="shared" si="40"/>
        <v>0</v>
      </c>
      <c r="BE29" s="222">
        <f>SUMIFS('D5'!$AG$11:$AG$4863,'D5'!$B$11:$B$4863,'A2'!$D29,'D5'!$BJ$11:$BJ$4863,BE$7,'D5'!$BP$11:$BP$4863,"taip")</f>
        <v>0</v>
      </c>
      <c r="BF29" s="222">
        <f>SUMIFS('D5'!$AG$11:$AG$4863,'D5'!$B$11:$B$4863,'A2'!$D29,'D5'!$BJ$11:$BJ$4863,BF$7,'D5'!$BP$11:$BP$4863,"taip")</f>
        <v>0</v>
      </c>
      <c r="BG29" s="222">
        <f>SUMIFS('D5'!$AG$11:$AG$4863,'D5'!$B$11:$B$4863,'A2'!$D29,'D5'!$BJ$11:$BJ$4863,BG$7,'D5'!$BP$11:$BP$4863,"taip")</f>
        <v>0</v>
      </c>
      <c r="BH29" s="222">
        <f>SUMIFS('D5'!$AG$11:$AG$4863,'D5'!$B$11:$B$4863,'A2'!$D29,'D5'!$BJ$11:$BJ$4863,BH$7,'D5'!$BP$11:$BP$4863,"taip")</f>
        <v>0</v>
      </c>
      <c r="BI29" s="222">
        <f>SUMIFS('D5'!$AG$11:$AG$4863,'D5'!$B$11:$B$4863,'A2'!$D29,'D5'!$BJ$11:$BJ$4863,BI$7,'D5'!$BP$11:$BP$4863,"taip")</f>
        <v>0</v>
      </c>
      <c r="BJ29" s="222">
        <f>SUMIFS('D5'!$AG$11:$AG$4863,'D5'!$B$11:$B$4863,'A2'!$D29,'D5'!$BJ$11:$BJ$4863,BJ$7,'D5'!$BP$11:$BP$4863,"taip")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COUNTIFS('D5'!$B$11:$B$4863,'A2'!$D29,'D5'!$BK$11:$BK$4863,'A2'!BS$7,'D5'!$BS$11:$BS$4863,"taip")</f>
        <v>0</v>
      </c>
      <c r="BT29" s="222">
        <f>COUNTIFS('D5'!$B$11:$B$4863,'A2'!$D29,'D5'!$BK$11:$BK$4863,'A2'!BT$7,'D5'!$BS$11:$BS$4863,"taip")</f>
        <v>0</v>
      </c>
      <c r="BU29" s="222">
        <f>COUNTIFS('D5'!$B$11:$B$4863,'A2'!$D29,'D5'!$BK$11:$BK$4863,'A2'!BU$7,'D5'!$BS$11:$BS$4863,"taip")</f>
        <v>0</v>
      </c>
      <c r="BV29" s="222">
        <f>COUNTIFS('D5'!$B$11:$B$4863,'A2'!$D29,'D5'!$BK$11:$BK$4863,'A2'!BV$7,'D5'!$BS$11:$BS$4863,"taip")</f>
        <v>0</v>
      </c>
      <c r="BW29" s="222">
        <f>COUNTIFS('D5'!$B$11:$B$4863,'A2'!$D29,'D5'!$BK$11:$BK$4863,'A2'!BW$7,'D5'!$BS$11:$BS$4863,"taip")</f>
        <v>0</v>
      </c>
      <c r="BX29" s="222">
        <f>COUNTIFS('D5'!$B$11:$B$4863,'A2'!$D29,'D5'!$BK$11:$BK$4863,'A2'!BX$7,'D5'!$BS$11:$BS$4863,"taip")</f>
        <v>0</v>
      </c>
      <c r="BY29" s="221">
        <f t="shared" si="44"/>
        <v>0</v>
      </c>
      <c r="BZ29" s="222">
        <f>SUMIFS('D5'!$AG$11:$AG$4863,'D5'!$B$11:$B$4863,'A2'!$D29,'D5'!$BK$11:$BK$4863,BZ$7,'D5'!$BS$11:$BS$4863,"taip")</f>
        <v>0</v>
      </c>
      <c r="CA29" s="222">
        <f>SUMIFS('D5'!$AG$11:$AG$4863,'D5'!$B$11:$B$4863,'A2'!$D29,'D5'!$BK$11:$BK$4863,CA$7,'D5'!$BS$11:$BS$4863,"taip")</f>
        <v>0</v>
      </c>
      <c r="CB29" s="222">
        <f>SUMIFS('D5'!$AG$11:$AG$4863,'D5'!$B$11:$B$4863,'A2'!$D29,'D5'!$BK$11:$BK$4863,CB$7,'D5'!$BS$11:$BS$4863,"taip")</f>
        <v>0</v>
      </c>
      <c r="CC29" s="222">
        <f>SUMIFS('D5'!$AG$11:$AG$4863,'D5'!$B$11:$B$4863,'A2'!$D29,'D5'!$BK$11:$BK$4863,CC$7,'D5'!$BS$11:$BS$4863,"taip")</f>
        <v>0</v>
      </c>
      <c r="CD29" s="222">
        <f>SUMIFS('D5'!$AG$11:$AG$4863,'D5'!$B$11:$B$4863,'A2'!$D29,'D5'!$BK$11:$BK$4863,CD$7,'D5'!$BS$11:$BS$4863,"taip")</f>
        <v>0</v>
      </c>
      <c r="CE29" s="222">
        <f>SUMIFS('D5'!$AG$11:$AG$4863,'D5'!$B$11:$B$4863,'A2'!$D29,'D5'!$BK$11:$BK$4863,CE$7,'D5'!$BS$11:$BS$4863,"taip")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pageSetup paperSize="9" orientation="portrait" horizontalDpi="300" verticalDpi="30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I12" sqref="I12"/>
    </sheetView>
  </sheetViews>
  <sheetFormatPr defaultRowHeight="14.5" x14ac:dyDescent="0.35"/>
  <cols>
    <col min="1" max="2" width="15.54296875" customWidth="1"/>
    <col min="3" max="3" width="29.453125" customWidth="1"/>
    <col min="4" max="4" width="23.81640625" customWidth="1"/>
    <col min="5" max="11" width="17.26953125" customWidth="1"/>
  </cols>
  <sheetData>
    <row r="1" spans="1:11" ht="20" x14ac:dyDescent="0.35">
      <c r="A1" s="47" t="s">
        <v>196</v>
      </c>
      <c r="B1" s="476" t="s">
        <v>481</v>
      </c>
      <c r="C1" s="476"/>
      <c r="D1" s="476"/>
      <c r="E1" s="476"/>
      <c r="F1" s="476"/>
      <c r="G1" s="476"/>
      <c r="H1" s="476"/>
      <c r="I1" s="476"/>
      <c r="J1" s="476"/>
      <c r="K1" s="476"/>
    </row>
    <row r="2" spans="1:11" ht="15" customHeight="1" x14ac:dyDescent="0.35">
      <c r="A2" s="47"/>
      <c r="B2" s="320"/>
      <c r="C2" s="320"/>
      <c r="D2" s="320"/>
      <c r="E2" s="320"/>
      <c r="F2" s="320"/>
      <c r="G2" s="320"/>
      <c r="H2" s="320"/>
      <c r="I2" s="320"/>
      <c r="J2" s="320"/>
      <c r="K2" s="320"/>
    </row>
    <row r="3" spans="1:11" x14ac:dyDescent="0.35">
      <c r="A3" s="328" t="s">
        <v>611</v>
      </c>
      <c r="B3" s="326" t="s">
        <v>33</v>
      </c>
      <c r="C3" s="48"/>
      <c r="D3" s="48"/>
      <c r="E3" s="48"/>
      <c r="F3" s="48"/>
      <c r="G3" s="67"/>
      <c r="H3" s="67"/>
      <c r="I3" s="67"/>
      <c r="J3" s="67"/>
      <c r="K3" s="48"/>
    </row>
    <row r="4" spans="1:11" x14ac:dyDescent="0.35">
      <c r="A4" s="328" t="s">
        <v>613</v>
      </c>
      <c r="B4" s="326" t="s">
        <v>33</v>
      </c>
      <c r="C4" s="50"/>
      <c r="D4" s="50"/>
      <c r="E4" s="50"/>
      <c r="F4" s="50"/>
      <c r="G4" s="67"/>
      <c r="H4" s="246"/>
      <c r="I4" s="246"/>
      <c r="J4" s="246"/>
      <c r="K4" s="50"/>
    </row>
    <row r="5" spans="1:11" ht="23" x14ac:dyDescent="0.35">
      <c r="A5" s="49"/>
      <c r="B5" s="68"/>
      <c r="C5" s="192"/>
      <c r="D5" s="116"/>
      <c r="E5" s="50"/>
      <c r="F5" s="50"/>
      <c r="G5" s="67"/>
      <c r="H5" s="51" t="s">
        <v>482</v>
      </c>
      <c r="I5" s="51" t="s">
        <v>482</v>
      </c>
      <c r="J5" s="51" t="s">
        <v>482</v>
      </c>
      <c r="K5" s="51" t="s">
        <v>482</v>
      </c>
    </row>
    <row r="6" spans="1:11" ht="23" x14ac:dyDescent="0.35">
      <c r="A6" s="106" t="s">
        <v>3</v>
      </c>
      <c r="B6" s="106" t="s">
        <v>343</v>
      </c>
      <c r="C6" s="106" t="s">
        <v>443</v>
      </c>
      <c r="D6" s="106" t="s">
        <v>446</v>
      </c>
      <c r="E6" s="106" t="s">
        <v>157</v>
      </c>
      <c r="F6" s="51" t="s">
        <v>477</v>
      </c>
      <c r="G6" s="51" t="s">
        <v>455</v>
      </c>
      <c r="H6" s="51" t="s">
        <v>478</v>
      </c>
      <c r="I6" s="51" t="s">
        <v>456</v>
      </c>
      <c r="J6" s="51" t="s">
        <v>479</v>
      </c>
      <c r="K6" s="51" t="s">
        <v>480</v>
      </c>
    </row>
    <row r="7" spans="1:11" ht="34.5" x14ac:dyDescent="0.35">
      <c r="A7" s="124" t="s">
        <v>101</v>
      </c>
      <c r="B7" s="124" t="s">
        <v>101</v>
      </c>
      <c r="C7" s="124" t="s">
        <v>101</v>
      </c>
      <c r="D7" s="124" t="s">
        <v>101</v>
      </c>
      <c r="E7" s="124" t="s">
        <v>101</v>
      </c>
      <c r="F7" s="124" t="s">
        <v>101</v>
      </c>
      <c r="G7" s="124" t="s">
        <v>101</v>
      </c>
      <c r="H7" s="124" t="s">
        <v>457</v>
      </c>
      <c r="I7" s="124" t="s">
        <v>457</v>
      </c>
      <c r="J7" s="124" t="s">
        <v>138</v>
      </c>
      <c r="K7" s="124" t="s">
        <v>138</v>
      </c>
    </row>
    <row r="8" spans="1:11" x14ac:dyDescent="0.35">
      <c r="A8" s="122" t="s">
        <v>90</v>
      </c>
      <c r="B8" s="122"/>
      <c r="C8" s="122"/>
      <c r="D8" s="122"/>
      <c r="E8" s="122"/>
      <c r="F8" s="247">
        <f>SUM(F9:F28)</f>
        <v>1261104</v>
      </c>
      <c r="G8" s="247">
        <f>SUM(G9:G28)</f>
        <v>16</v>
      </c>
      <c r="H8" s="247">
        <f>SUM(H9:H28)</f>
        <v>884964.69000000018</v>
      </c>
      <c r="I8" s="247">
        <f>SUM(I9:I28)</f>
        <v>17</v>
      </c>
      <c r="J8" s="248">
        <f>IF(F8&gt;0,H8/$F8*100,0)</f>
        <v>70.17380723556505</v>
      </c>
      <c r="K8" s="248">
        <f>IF(G8&gt;0,I8/$G8*100,0)</f>
        <v>106.25</v>
      </c>
    </row>
    <row r="9" spans="1:11" ht="69" x14ac:dyDescent="0.3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'A2'!N10</f>
        <v>100000</v>
      </c>
      <c r="I9" s="249">
        <f>'A2'!G10</f>
        <v>1</v>
      </c>
      <c r="J9" s="250">
        <f t="shared" ref="J9:J28" si="0">IF(F9&gt;0,H9/$F9*100,0)</f>
        <v>25</v>
      </c>
      <c r="K9" s="248">
        <f t="shared" ref="K9:K28" si="1">IF(G9&gt;0,I9/$G9*100,0)</f>
        <v>25</v>
      </c>
    </row>
    <row r="10" spans="1:11" ht="34.5" x14ac:dyDescent="0.3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'A2'!N11</f>
        <v>0</v>
      </c>
      <c r="I10" s="249">
        <f>'A2'!G11</f>
        <v>0</v>
      </c>
      <c r="J10" s="250">
        <f t="shared" si="0"/>
        <v>0</v>
      </c>
      <c r="K10" s="248">
        <f t="shared" si="1"/>
        <v>0</v>
      </c>
    </row>
    <row r="11" spans="1:11" ht="34.5" x14ac:dyDescent="0.3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'A2'!N12</f>
        <v>86104.58</v>
      </c>
      <c r="I11" s="249">
        <f>'A2'!G12</f>
        <v>6</v>
      </c>
      <c r="J11" s="250">
        <f t="shared" si="0"/>
        <v>106.16563917932531</v>
      </c>
      <c r="K11" s="248">
        <f t="shared" si="1"/>
        <v>150</v>
      </c>
    </row>
    <row r="12" spans="1:11" ht="23" x14ac:dyDescent="0.3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'A2'!N13</f>
        <v>698860.1100000001</v>
      </c>
      <c r="I12" s="382">
        <f>'A2'!G13</f>
        <v>10</v>
      </c>
      <c r="J12" s="250">
        <f t="shared" si="0"/>
        <v>99.837158571428589</v>
      </c>
      <c r="K12" s="248">
        <f t="shared" si="1"/>
        <v>142.85714285714286</v>
      </c>
    </row>
    <row r="13" spans="1:11" x14ac:dyDescent="0.35">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35">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35">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35">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35">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35">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5">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5">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5">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5">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5">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5">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5">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5">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5">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5">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4.5" x14ac:dyDescent="0.35"/>
  <cols>
    <col min="1" max="2" width="15.54296875" customWidth="1"/>
    <col min="3" max="3" width="29.453125" customWidth="1"/>
    <col min="4" max="4" width="23.81640625" customWidth="1"/>
    <col min="5" max="11" width="17.26953125" customWidth="1"/>
  </cols>
  <sheetData>
    <row r="1" spans="1:11" ht="20" x14ac:dyDescent="0.35">
      <c r="A1" s="47" t="s">
        <v>196</v>
      </c>
      <c r="B1" s="476" t="s">
        <v>684</v>
      </c>
      <c r="C1" s="476"/>
      <c r="D1" s="476"/>
      <c r="E1" s="476"/>
      <c r="F1" s="476"/>
      <c r="G1" s="476"/>
      <c r="H1" s="476"/>
      <c r="I1" s="476"/>
      <c r="J1" s="476"/>
      <c r="K1" s="476"/>
    </row>
    <row r="2" spans="1:11" x14ac:dyDescent="0.35">
      <c r="A2" s="49"/>
      <c r="B2" s="245"/>
      <c r="C2" s="48"/>
      <c r="D2" s="48"/>
      <c r="E2" s="48"/>
      <c r="F2" s="48"/>
      <c r="G2" s="67"/>
      <c r="H2" s="67"/>
      <c r="I2" s="67"/>
      <c r="J2" s="67"/>
      <c r="K2" s="48"/>
    </row>
    <row r="3" spans="1:11" x14ac:dyDescent="0.35">
      <c r="A3" s="328" t="s">
        <v>611</v>
      </c>
      <c r="B3" s="326" t="s">
        <v>33</v>
      </c>
      <c r="C3" s="48"/>
      <c r="D3" s="48"/>
      <c r="E3" s="48"/>
      <c r="F3" s="48"/>
      <c r="G3" s="67"/>
      <c r="H3" s="67"/>
      <c r="I3" s="67"/>
      <c r="J3" s="67"/>
      <c r="K3" s="48"/>
    </row>
    <row r="4" spans="1:11" x14ac:dyDescent="0.35">
      <c r="A4" s="328" t="s">
        <v>613</v>
      </c>
      <c r="B4" s="326" t="s">
        <v>33</v>
      </c>
      <c r="C4" s="50"/>
      <c r="D4" s="50"/>
      <c r="E4" s="50"/>
      <c r="F4" s="50"/>
      <c r="G4" s="67"/>
      <c r="H4" s="246"/>
      <c r="I4" s="246"/>
      <c r="J4" s="246"/>
      <c r="K4" s="50"/>
    </row>
    <row r="5" spans="1:11" ht="23" x14ac:dyDescent="0.35">
      <c r="A5" s="49"/>
      <c r="B5" s="68"/>
      <c r="C5" s="192"/>
      <c r="D5" s="116"/>
      <c r="E5" s="50"/>
      <c r="F5" s="50"/>
      <c r="G5" s="67"/>
      <c r="H5" s="51" t="s">
        <v>454</v>
      </c>
      <c r="I5" s="51" t="s">
        <v>454</v>
      </c>
      <c r="J5" s="51" t="s">
        <v>454</v>
      </c>
      <c r="K5" s="51" t="s">
        <v>454</v>
      </c>
    </row>
    <row r="6" spans="1:11" ht="23" x14ac:dyDescent="0.35">
      <c r="A6" s="106" t="s">
        <v>3</v>
      </c>
      <c r="B6" s="106" t="s">
        <v>343</v>
      </c>
      <c r="C6" s="106" t="s">
        <v>443</v>
      </c>
      <c r="D6" s="106" t="s">
        <v>446</v>
      </c>
      <c r="E6" s="106" t="s">
        <v>157</v>
      </c>
      <c r="F6" s="51" t="s">
        <v>477</v>
      </c>
      <c r="G6" s="51" t="s">
        <v>455</v>
      </c>
      <c r="H6" s="51" t="s">
        <v>478</v>
      </c>
      <c r="I6" s="51" t="s">
        <v>456</v>
      </c>
      <c r="J6" s="51" t="s">
        <v>479</v>
      </c>
      <c r="K6" s="51" t="s">
        <v>480</v>
      </c>
    </row>
    <row r="7" spans="1:11" ht="34.5" x14ac:dyDescent="0.35">
      <c r="A7" s="124" t="s">
        <v>101</v>
      </c>
      <c r="B7" s="124" t="s">
        <v>101</v>
      </c>
      <c r="C7" s="124" t="s">
        <v>101</v>
      </c>
      <c r="D7" s="124" t="s">
        <v>101</v>
      </c>
      <c r="E7" s="124" t="s">
        <v>101</v>
      </c>
      <c r="F7" s="124" t="s">
        <v>101</v>
      </c>
      <c r="G7" s="124" t="s">
        <v>101</v>
      </c>
      <c r="H7" s="124" t="s">
        <v>457</v>
      </c>
      <c r="I7" s="124" t="s">
        <v>457</v>
      </c>
      <c r="J7" s="124" t="s">
        <v>138</v>
      </c>
      <c r="K7" s="124" t="s">
        <v>138</v>
      </c>
    </row>
    <row r="8" spans="1:11" x14ac:dyDescent="0.35">
      <c r="A8" s="122" t="s">
        <v>90</v>
      </c>
      <c r="B8" s="122"/>
      <c r="C8" s="122"/>
      <c r="D8" s="122"/>
      <c r="E8" s="122"/>
      <c r="F8" s="247">
        <f>SUM(F9:F28)</f>
        <v>1261104</v>
      </c>
      <c r="G8" s="247">
        <f>SUM(G9:G28)</f>
        <v>16</v>
      </c>
      <c r="H8" s="247">
        <f>SUM(H9:H28)</f>
        <v>51305</v>
      </c>
      <c r="I8" s="247">
        <f>SUM(I9:I28)</f>
        <v>3</v>
      </c>
      <c r="J8" s="248">
        <f>IF(F8&gt;0,H8/$F8*100,0)</f>
        <v>4.0682608254354911</v>
      </c>
      <c r="K8" s="248">
        <f>IF(G8&gt;0,I8/$G8*100,0)</f>
        <v>18.75</v>
      </c>
    </row>
    <row r="9" spans="1:11" ht="69" x14ac:dyDescent="0.3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'A2'!BY10</f>
        <v>0</v>
      </c>
      <c r="I9" s="249">
        <f>'A2'!BR10</f>
        <v>0</v>
      </c>
      <c r="J9" s="250">
        <f t="shared" ref="J9:J28" si="0">IF(F9&gt;0,H9/$F9*100,0)</f>
        <v>0</v>
      </c>
      <c r="K9" s="248">
        <f t="shared" ref="K9:K28" si="1">IF(G9&gt;0,I9/$G9*100,0)</f>
        <v>0</v>
      </c>
    </row>
    <row r="10" spans="1:11" ht="34.5" x14ac:dyDescent="0.3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'A2'!BY11</f>
        <v>0</v>
      </c>
      <c r="I10" s="249">
        <f>'A2'!BR11</f>
        <v>0</v>
      </c>
      <c r="J10" s="250">
        <f t="shared" si="0"/>
        <v>0</v>
      </c>
      <c r="K10" s="248">
        <f t="shared" si="1"/>
        <v>0</v>
      </c>
    </row>
    <row r="11" spans="1:11" ht="34.5" x14ac:dyDescent="0.3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'A2'!BY12</f>
        <v>40551</v>
      </c>
      <c r="I11" s="249">
        <f>'A2'!BR12</f>
        <v>2</v>
      </c>
      <c r="J11" s="250">
        <f t="shared" si="0"/>
        <v>49.998767015190367</v>
      </c>
      <c r="K11" s="248">
        <f t="shared" si="1"/>
        <v>50</v>
      </c>
    </row>
    <row r="12" spans="1:11" ht="23" x14ac:dyDescent="0.3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'A2'!BY13</f>
        <v>10754</v>
      </c>
      <c r="I12" s="249">
        <f>'A2'!BR13</f>
        <v>1</v>
      </c>
      <c r="J12" s="250">
        <f t="shared" si="0"/>
        <v>1.5362857142857143</v>
      </c>
      <c r="K12" s="248">
        <f t="shared" si="1"/>
        <v>14.285714285714285</v>
      </c>
    </row>
    <row r="13" spans="1:11" x14ac:dyDescent="0.35">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35">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35">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35">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35">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35">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5">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5">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5">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5">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5">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5">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5">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5">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5">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5">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workbookViewId="0">
      <selection activeCell="B16" sqref="B16:I16"/>
    </sheetView>
  </sheetViews>
  <sheetFormatPr defaultRowHeight="14.5" x14ac:dyDescent="0.35"/>
  <cols>
    <col min="1" max="1" width="32.1796875" customWidth="1"/>
    <col min="2" max="2" width="15.54296875" customWidth="1"/>
    <col min="3" max="3" width="18.453125" customWidth="1"/>
    <col min="4" max="4" width="16" customWidth="1"/>
    <col min="5" max="5" width="17.453125" customWidth="1"/>
    <col min="6" max="8" width="14.453125" customWidth="1"/>
    <col min="9" max="9" width="113.26953125" customWidth="1"/>
  </cols>
  <sheetData>
    <row r="1" spans="1:9" ht="20" x14ac:dyDescent="0.35">
      <c r="A1" s="47" t="s">
        <v>196</v>
      </c>
      <c r="B1" s="476" t="s">
        <v>483</v>
      </c>
      <c r="C1" s="476"/>
      <c r="D1" s="476"/>
      <c r="E1" s="476"/>
      <c r="F1" s="476"/>
      <c r="G1" s="476"/>
    </row>
    <row r="2" spans="1:9" ht="16.899999999999999" customHeight="1" x14ac:dyDescent="0.35">
      <c r="A2" s="47"/>
      <c r="B2" s="320"/>
      <c r="C2" s="320"/>
      <c r="D2" s="320"/>
      <c r="E2" s="320"/>
      <c r="F2" s="320"/>
      <c r="G2" s="320"/>
    </row>
    <row r="3" spans="1:9" ht="16.899999999999999" customHeight="1" x14ac:dyDescent="0.35">
      <c r="A3" s="323" t="s">
        <v>611</v>
      </c>
      <c r="B3" t="s">
        <v>685</v>
      </c>
      <c r="C3" s="320"/>
      <c r="E3" s="320"/>
      <c r="F3" s="320"/>
      <c r="G3" s="320"/>
    </row>
    <row r="4" spans="1:9" ht="16.899999999999999" customHeight="1" x14ac:dyDescent="0.35">
      <c r="A4" s="323" t="s">
        <v>613</v>
      </c>
      <c r="B4" t="s">
        <v>679</v>
      </c>
      <c r="C4" s="48"/>
      <c r="D4" s="67"/>
      <c r="E4" s="67"/>
      <c r="F4" s="67"/>
      <c r="G4" s="48"/>
    </row>
    <row r="5" spans="1:9" x14ac:dyDescent="0.35">
      <c r="A5" s="49"/>
      <c r="B5" s="68"/>
      <c r="C5" s="50"/>
      <c r="D5" s="246"/>
      <c r="E5" s="246"/>
      <c r="F5" s="246"/>
      <c r="G5" s="50"/>
    </row>
    <row r="6" spans="1:9" x14ac:dyDescent="0.35">
      <c r="A6" s="262" t="s">
        <v>520</v>
      </c>
      <c r="B6" s="262" t="s">
        <v>495</v>
      </c>
      <c r="C6" s="262" t="s">
        <v>484</v>
      </c>
      <c r="D6" s="262" t="s">
        <v>485</v>
      </c>
      <c r="E6" s="262" t="s">
        <v>486</v>
      </c>
      <c r="F6" s="262" t="s">
        <v>487</v>
      </c>
      <c r="G6" s="262" t="s">
        <v>488</v>
      </c>
      <c r="H6" s="262" t="s">
        <v>489</v>
      </c>
      <c r="I6" s="263" t="s">
        <v>494</v>
      </c>
    </row>
    <row r="7" spans="1:9" ht="45.65" customHeight="1" x14ac:dyDescent="0.35">
      <c r="A7" s="262" t="s">
        <v>492</v>
      </c>
      <c r="B7" s="265">
        <f>SUM(C7:H7)</f>
        <v>1261104</v>
      </c>
      <c r="C7" s="264">
        <v>781104</v>
      </c>
      <c r="D7" s="264">
        <v>400000</v>
      </c>
      <c r="E7" s="264">
        <v>80000</v>
      </c>
      <c r="F7" s="264">
        <v>0</v>
      </c>
      <c r="G7" s="264">
        <v>0</v>
      </c>
      <c r="H7" s="264">
        <v>0</v>
      </c>
      <c r="I7" s="267" t="s">
        <v>678</v>
      </c>
    </row>
    <row r="8" spans="1:9" ht="29" x14ac:dyDescent="0.35">
      <c r="A8" s="262" t="s">
        <v>491</v>
      </c>
      <c r="B8" s="265">
        <f>SUM(C8:H8)</f>
        <v>884964.69</v>
      </c>
      <c r="C8" s="264">
        <f>'A2'!O9</f>
        <v>147370.81</v>
      </c>
      <c r="D8" s="264">
        <f>'A2'!P9</f>
        <v>539320.94999999995</v>
      </c>
      <c r="E8" s="264">
        <f>'A2'!Q9</f>
        <v>198272.93</v>
      </c>
      <c r="F8" s="264">
        <f>'A2'!R9</f>
        <v>0</v>
      </c>
      <c r="G8" s="264">
        <f>'A2'!S9</f>
        <v>0</v>
      </c>
      <c r="H8" s="264">
        <f>'A2'!T9</f>
        <v>0</v>
      </c>
      <c r="I8" s="43" t="s">
        <v>457</v>
      </c>
    </row>
    <row r="9" spans="1:9" ht="22.9" customHeight="1" x14ac:dyDescent="0.35">
      <c r="A9" s="262" t="s">
        <v>493</v>
      </c>
      <c r="B9" s="266">
        <f>B8/B7</f>
        <v>0.70173807235565022</v>
      </c>
      <c r="C9" s="266">
        <f t="shared" ref="C9:H9" si="0">C8/C7</f>
        <v>0.18866989543005797</v>
      </c>
      <c r="D9" s="266">
        <f t="shared" si="0"/>
        <v>1.3483023749999998</v>
      </c>
      <c r="E9" s="266">
        <f t="shared" si="0"/>
        <v>2.4784116250000001</v>
      </c>
      <c r="F9" s="266" t="e">
        <f t="shared" si="0"/>
        <v>#DIV/0!</v>
      </c>
      <c r="G9" s="266" t="e">
        <f t="shared" si="0"/>
        <v>#DIV/0!</v>
      </c>
      <c r="H9" s="266" t="e">
        <f t="shared" si="0"/>
        <v>#DIV/0!</v>
      </c>
      <c r="I9" s="43" t="s">
        <v>138</v>
      </c>
    </row>
    <row r="10" spans="1:9" ht="20.5" customHeight="1" x14ac:dyDescent="0.35">
      <c r="A10" s="275" t="s">
        <v>521</v>
      </c>
      <c r="B10" s="284">
        <f>B9-100%</f>
        <v>-0.29826192764434978</v>
      </c>
      <c r="C10" s="284">
        <f t="shared" ref="C10:H10" si="1">C9-100%</f>
        <v>-0.81133010456994203</v>
      </c>
      <c r="D10" s="284">
        <f t="shared" si="1"/>
        <v>0.34830237499999983</v>
      </c>
      <c r="E10" s="284">
        <f t="shared" si="1"/>
        <v>1.4784116250000001</v>
      </c>
      <c r="F10" s="284" t="e">
        <f t="shared" si="1"/>
        <v>#DIV/0!</v>
      </c>
      <c r="G10" s="284" t="e">
        <f t="shared" si="1"/>
        <v>#DIV/0!</v>
      </c>
      <c r="H10" s="284" t="e">
        <f t="shared" si="1"/>
        <v>#DIV/0!</v>
      </c>
      <c r="I10" s="43" t="s">
        <v>522</v>
      </c>
    </row>
    <row r="14" spans="1:9" x14ac:dyDescent="0.35">
      <c r="A14" s="275" t="s">
        <v>523</v>
      </c>
      <c r="B14" s="480" t="s">
        <v>676</v>
      </c>
      <c r="C14" s="481"/>
      <c r="D14" s="481"/>
      <c r="E14" s="481"/>
      <c r="F14" s="481"/>
      <c r="G14" s="481"/>
      <c r="H14" s="481"/>
      <c r="I14" s="482"/>
    </row>
    <row r="15" spans="1:9" ht="82.5" customHeight="1" x14ac:dyDescent="0.35">
      <c r="A15" s="285">
        <v>2024</v>
      </c>
      <c r="B15" s="483" t="s">
        <v>814</v>
      </c>
      <c r="C15" s="484"/>
      <c r="D15" s="484"/>
      <c r="E15" s="484"/>
      <c r="F15" s="484"/>
      <c r="G15" s="484"/>
      <c r="H15" s="484"/>
      <c r="I15" s="485"/>
    </row>
    <row r="16" spans="1:9" ht="168.75" customHeight="1" x14ac:dyDescent="0.35">
      <c r="A16" s="285">
        <v>2025</v>
      </c>
      <c r="B16" s="486" t="s">
        <v>907</v>
      </c>
      <c r="C16" s="487"/>
      <c r="D16" s="487"/>
      <c r="E16" s="487"/>
      <c r="F16" s="487"/>
      <c r="G16" s="487"/>
      <c r="H16" s="487"/>
      <c r="I16" s="488"/>
    </row>
    <row r="17" spans="1:9" ht="73.150000000000006" customHeight="1" x14ac:dyDescent="0.35">
      <c r="A17" s="285">
        <v>2026</v>
      </c>
      <c r="B17" s="477"/>
      <c r="C17" s="478"/>
      <c r="D17" s="478"/>
      <c r="E17" s="478"/>
      <c r="F17" s="478"/>
      <c r="G17" s="478"/>
      <c r="H17" s="478"/>
      <c r="I17" s="479"/>
    </row>
    <row r="18" spans="1:9" ht="73.150000000000006" customHeight="1" x14ac:dyDescent="0.35">
      <c r="A18" s="285">
        <v>2027</v>
      </c>
      <c r="B18" s="477"/>
      <c r="C18" s="478"/>
      <c r="D18" s="478"/>
      <c r="E18" s="478"/>
      <c r="F18" s="478"/>
      <c r="G18" s="478"/>
      <c r="H18" s="478"/>
      <c r="I18" s="479"/>
    </row>
    <row r="19" spans="1:9" ht="73.150000000000006" customHeight="1" x14ac:dyDescent="0.35">
      <c r="A19" s="285">
        <v>2028</v>
      </c>
      <c r="B19" s="477"/>
      <c r="C19" s="478"/>
      <c r="D19" s="478"/>
      <c r="E19" s="478"/>
      <c r="F19" s="478"/>
      <c r="G19" s="478"/>
      <c r="H19" s="478"/>
      <c r="I19" s="479"/>
    </row>
    <row r="20" spans="1:9" ht="73.150000000000006" customHeight="1" x14ac:dyDescent="0.35">
      <c r="A20" s="285">
        <v>2029</v>
      </c>
      <c r="B20" s="477"/>
      <c r="C20" s="478"/>
      <c r="D20" s="478"/>
      <c r="E20" s="478"/>
      <c r="F20" s="478"/>
      <c r="G20" s="478"/>
      <c r="H20" s="478"/>
      <c r="I20" s="479"/>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workbookViewId="0">
      <selection activeCell="J11" sqref="J11"/>
    </sheetView>
  </sheetViews>
  <sheetFormatPr defaultRowHeight="14.5" x14ac:dyDescent="0.35"/>
  <cols>
    <col min="1" max="1" width="14.453125" customWidth="1"/>
    <col min="2" max="2" width="11.7265625" customWidth="1"/>
    <col min="3" max="3" width="50.26953125" customWidth="1"/>
    <col min="4" max="4" width="24.7265625" customWidth="1"/>
    <col min="22" max="22" width="10.453125" customWidth="1"/>
  </cols>
  <sheetData>
    <row r="1" spans="1:34" ht="20" x14ac:dyDescent="0.35">
      <c r="A1" s="316"/>
      <c r="B1" s="316" t="s">
        <v>672</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5">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5">
      <c r="A3" s="328" t="s">
        <v>611</v>
      </c>
      <c r="B3" s="326"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5">
      <c r="A4" s="328" t="s">
        <v>613</v>
      </c>
      <c r="B4" s="326"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 customHeight="1" x14ac:dyDescent="0.35">
      <c r="A5" s="68"/>
      <c r="B5" s="68"/>
      <c r="C5" s="192"/>
      <c r="D5" s="50"/>
      <c r="E5" s="337" t="s">
        <v>458</v>
      </c>
      <c r="F5" s="337" t="s">
        <v>458</v>
      </c>
      <c r="G5" s="337" t="s">
        <v>458</v>
      </c>
      <c r="H5" s="337" t="s">
        <v>458</v>
      </c>
      <c r="I5" s="337" t="s">
        <v>458</v>
      </c>
      <c r="J5" s="337" t="s">
        <v>458</v>
      </c>
      <c r="K5" s="337" t="s">
        <v>458</v>
      </c>
      <c r="L5" s="337" t="s">
        <v>458</v>
      </c>
      <c r="M5" s="337" t="s">
        <v>458</v>
      </c>
      <c r="N5" s="337" t="s">
        <v>458</v>
      </c>
      <c r="O5" s="338" t="s">
        <v>663</v>
      </c>
      <c r="P5" s="338" t="s">
        <v>663</v>
      </c>
      <c r="Q5" s="338" t="s">
        <v>663</v>
      </c>
      <c r="R5" s="338" t="s">
        <v>663</v>
      </c>
      <c r="S5" s="338" t="s">
        <v>663</v>
      </c>
      <c r="T5" s="338" t="s">
        <v>663</v>
      </c>
      <c r="U5" s="338" t="s">
        <v>663</v>
      </c>
      <c r="V5" s="338" t="s">
        <v>663</v>
      </c>
      <c r="W5" s="338" t="s">
        <v>663</v>
      </c>
      <c r="X5" s="338" t="s">
        <v>663</v>
      </c>
      <c r="Y5" s="189" t="s">
        <v>664</v>
      </c>
      <c r="Z5" s="189" t="s">
        <v>664</v>
      </c>
      <c r="AA5" s="189" t="s">
        <v>664</v>
      </c>
      <c r="AB5" s="189" t="s">
        <v>664</v>
      </c>
      <c r="AC5" s="189" t="s">
        <v>664</v>
      </c>
      <c r="AD5" s="189" t="s">
        <v>664</v>
      </c>
      <c r="AE5" s="189" t="s">
        <v>664</v>
      </c>
      <c r="AF5" s="189" t="s">
        <v>664</v>
      </c>
      <c r="AG5" s="189" t="s">
        <v>664</v>
      </c>
      <c r="AH5" s="189" t="s">
        <v>664</v>
      </c>
    </row>
    <row r="6" spans="1:34" ht="54" customHeight="1" x14ac:dyDescent="0.35">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6" x14ac:dyDescent="0.35">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5">
      <c r="A8" s="255" t="s">
        <v>90</v>
      </c>
      <c r="B8" s="253"/>
      <c r="C8" s="254"/>
      <c r="D8" s="253"/>
      <c r="E8" s="258">
        <f>SUM(E9:E28)</f>
        <v>0</v>
      </c>
      <c r="F8" s="258">
        <f t="shared" ref="F8:N8" si="0">SUM(F9:F28)</f>
        <v>0</v>
      </c>
      <c r="G8" s="386">
        <f t="shared" si="0"/>
        <v>14.5</v>
      </c>
      <c r="H8" s="258">
        <f t="shared" si="0"/>
        <v>4</v>
      </c>
      <c r="I8" s="258">
        <f t="shared" si="0"/>
        <v>4</v>
      </c>
      <c r="J8" s="258">
        <f t="shared" si="0"/>
        <v>2000</v>
      </c>
      <c r="K8" s="258">
        <f t="shared" ref="K8" si="1">SUM(K9:K28)</f>
        <v>70</v>
      </c>
      <c r="L8" s="258">
        <f t="shared" ref="L8" si="2">SUM(L9:L28)</f>
        <v>0</v>
      </c>
      <c r="M8" s="258">
        <f t="shared" si="0"/>
        <v>0</v>
      </c>
      <c r="N8" s="258">
        <f t="shared" si="0"/>
        <v>0</v>
      </c>
      <c r="O8" s="258">
        <f t="shared" ref="O8" si="3">SUM(O9:O28)</f>
        <v>0</v>
      </c>
      <c r="P8" s="258">
        <f t="shared" ref="P8" si="4">SUM(P9:P28)</f>
        <v>0</v>
      </c>
      <c r="Q8" s="258">
        <f t="shared" ref="Q8" si="5">SUM(Q9:Q28)</f>
        <v>1</v>
      </c>
      <c r="R8" s="258">
        <f t="shared" ref="R8" si="6">SUM(R9:R28)</f>
        <v>1</v>
      </c>
      <c r="S8" s="258">
        <f t="shared" ref="S8" si="7">SUM(S9:S28)</f>
        <v>0</v>
      </c>
      <c r="T8" s="258">
        <f t="shared" ref="T8" si="8">SUM(T9:T28)</f>
        <v>432</v>
      </c>
      <c r="U8" s="258">
        <f t="shared" ref="U8" si="9">SUM(U9:U28)</f>
        <v>27</v>
      </c>
      <c r="V8" s="258" t="e">
        <f t="shared" ref="V8" si="10">SUM(V9:V28)</f>
        <v>#VALUE!</v>
      </c>
      <c r="W8" s="258" t="e">
        <f t="shared" ref="W8" si="11">SUM(W9:W28)</f>
        <v>#VALUE!</v>
      </c>
      <c r="X8" s="258" t="e">
        <f t="shared" ref="X8" si="12">SUM(X9:X28)</f>
        <v>#VALUE!</v>
      </c>
      <c r="Y8" s="261">
        <f>IF(E8&gt;0,O8/E8*100,0)</f>
        <v>0</v>
      </c>
      <c r="Z8" s="261">
        <f t="shared" ref="Z8:AH8" si="13">IF(F8&gt;0,P8/F8*100,0)</f>
        <v>0</v>
      </c>
      <c r="AA8" s="261">
        <f t="shared" si="13"/>
        <v>6.8965517241379306</v>
      </c>
      <c r="AB8" s="261">
        <f t="shared" si="13"/>
        <v>25</v>
      </c>
      <c r="AC8" s="261">
        <f t="shared" si="13"/>
        <v>0</v>
      </c>
      <c r="AD8" s="261">
        <f t="shared" si="13"/>
        <v>21.6</v>
      </c>
      <c r="AE8" s="261">
        <f t="shared" si="13"/>
        <v>38.571428571428577</v>
      </c>
      <c r="AF8" s="261">
        <f t="shared" si="13"/>
        <v>0</v>
      </c>
      <c r="AG8" s="261">
        <f t="shared" si="13"/>
        <v>0</v>
      </c>
      <c r="AH8" s="261">
        <f t="shared" si="13"/>
        <v>0</v>
      </c>
    </row>
    <row r="9" spans="1:34" ht="34.5" x14ac:dyDescent="0.35">
      <c r="A9" s="13" t="s">
        <v>12</v>
      </c>
      <c r="B9" s="197" t="str">
        <f>'VPS1'!C10</f>
        <v>MAZE</v>
      </c>
      <c r="C9" s="257" t="str">
        <f>'VPS1'!D10</f>
        <v xml:space="preserve">Tvarios ir patrauklios viešosios infrastruktūros kūrimas skatinant kultūros plėtrą, švietimo ir socialinės įtraukties iniciatyvas, gyventojų sveikatingumą ir fizinį aktyvumą vietos lygmeniu </v>
      </c>
      <c r="D9" s="54" t="str">
        <f>'VPS1'!J10</f>
        <v>MAŽE-LEADER-20VVG-08-01</v>
      </c>
      <c r="E9" s="256">
        <f>'VPS2'!H9</f>
        <v>0</v>
      </c>
      <c r="F9" s="256">
        <f>'VPS2'!I9</f>
        <v>0</v>
      </c>
      <c r="G9" s="256">
        <f>'VPS2'!J9</f>
        <v>0</v>
      </c>
      <c r="H9" s="256">
        <f>'VPS2'!K9</f>
        <v>0</v>
      </c>
      <c r="I9" s="256">
        <f>'VPS2'!L9</f>
        <v>0</v>
      </c>
      <c r="J9" s="256">
        <f>'VPS2'!M9</f>
        <v>1500</v>
      </c>
      <c r="K9" s="256">
        <f>'VPS2'!N9</f>
        <v>40</v>
      </c>
      <c r="L9" s="256">
        <f>'VPS2'!O9</f>
        <v>0</v>
      </c>
      <c r="M9" s="256">
        <f>'VPS2'!P9</f>
        <v>0</v>
      </c>
      <c r="N9" s="256">
        <f>'VPS2'!Q9</f>
        <v>0</v>
      </c>
      <c r="O9" s="54">
        <f>SUMIFS('D5'!AM$11:AM$4863,'D5'!$B$11:$B$4863,'A4.1'!$D9,'D5'!$BQ$11:$BQ$4863,"taip")</f>
        <v>0</v>
      </c>
      <c r="P9" s="54">
        <f>SUMIFS('D5'!AN$11:AN$4863,'D5'!$B$11:$B$4863,'A4.1'!$D9,'D5'!$BS$11:$BS$4863,"taip")</f>
        <v>0</v>
      </c>
      <c r="Q9" s="54">
        <f>SUMIFS('D5'!AO$11:AO$4863,'D5'!$B$11:$B$4863,'A4.1'!$D9,'D5'!$BS$11:$BS$4863,"taip")</f>
        <v>0</v>
      </c>
      <c r="R9" s="54">
        <f>SUMIFS('D5'!AP$11:AP$4863,'D5'!$B$11:$B$4863,'A4.1'!$D9,'D5'!$BS$11:$BS$4863,"taip")</f>
        <v>0</v>
      </c>
      <c r="S9" s="54">
        <f>SUMIFS('D5'!AQ$11:AQ$4863,'D5'!$B$11:$B$4863,'A4.1'!$D9,'D5'!$BS$11:$BS$4863,"taip")</f>
        <v>0</v>
      </c>
      <c r="T9" s="54">
        <f>SUMIFS('D5'!AR$11:AR$4863,'D5'!$B$11:$B$4863,'A4.1'!$D9,'D5'!$BS$11:$BS$4863,"taip")</f>
        <v>0</v>
      </c>
      <c r="U9" s="54">
        <f>SUMIFS('D5'!AS$11:AS$4863,'D5'!$B$11:$B$4863,'A4.1'!$D9,'D5'!$BS$11:$BS$4863,"taip")</f>
        <v>0</v>
      </c>
      <c r="V9" s="54">
        <f>SUMIFS('D5'!AT11:AT4863,'D5'!$B$11:$B$4863,'A4.1'!$D9,'D5'!$BS$11:$BS$4863,"taip")</f>
        <v>0</v>
      </c>
      <c r="W9" s="54">
        <f>SUMIFS('D5'!AU11:AU4863,'D5'!$B$11:$B$4863,'A4.1'!$D9,'D5'!$BS$11:$BS$4863,"taip")</f>
        <v>0</v>
      </c>
      <c r="X9" s="54">
        <f>SUMIFS('D5'!AV11:AV4863,'D5'!$B$11:$B$4863,'A4.1'!$D9,'D5'!$BS$11:$BS$4863,"taip")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ht="23" x14ac:dyDescent="0.35">
      <c r="A10" s="13" t="s">
        <v>16</v>
      </c>
      <c r="B10" s="197" t="str">
        <f>'VPS1'!C11</f>
        <v>MAZE</v>
      </c>
      <c r="C10" s="257" t="str">
        <f>'VPS1'!D11</f>
        <v>Skatinti darnią plėtrą ekonomikoje ir aplinkosaugoje, puoselėti gamtos, kultūros paveldą bei įtraukų turizmą</v>
      </c>
      <c r="D10" s="54" t="str">
        <f>'VPS1'!J11</f>
        <v>MAŽE-LEADER-20VVG-06-02</v>
      </c>
      <c r="E10" s="256">
        <f>'VPS2'!H10</f>
        <v>0</v>
      </c>
      <c r="F10" s="256">
        <f>'VPS2'!I10</f>
        <v>0</v>
      </c>
      <c r="G10" s="387">
        <v>0.5</v>
      </c>
      <c r="H10" s="256">
        <f>'VPS2'!K10</f>
        <v>1</v>
      </c>
      <c r="I10" s="256">
        <f>'VPS2'!L10</f>
        <v>0</v>
      </c>
      <c r="J10" s="256">
        <f>'VPS2'!M10</f>
        <v>50</v>
      </c>
      <c r="K10" s="256">
        <f>'VPS2'!N10</f>
        <v>10</v>
      </c>
      <c r="L10" s="256">
        <f>'VPS2'!O10</f>
        <v>0</v>
      </c>
      <c r="M10" s="256">
        <f>'VPS2'!P10</f>
        <v>0</v>
      </c>
      <c r="N10" s="256">
        <f>'VPS2'!Q10</f>
        <v>0</v>
      </c>
      <c r="O10" s="54">
        <f>SUMIFS('D5'!AM$11:AM$4863,'D5'!$B$11:$B$4863,'A4.1'!$D10,'D5'!$BQ$11:$BQ$4863,"taip")</f>
        <v>0</v>
      </c>
      <c r="P10" s="54">
        <f>SUMIFS('D5'!AN$11:AN$4863,'D5'!$B$11:$B$4863,'A4.1'!$D10,'D5'!$BS$11:$BS$4863,"taip")</f>
        <v>0</v>
      </c>
      <c r="Q10" s="54">
        <f>SUMIFS('D5'!AO$11:AO$4863,'D5'!$B$11:$B$4863,'A4.1'!$D10,'D5'!$BS$11:$BS$4863,"taip")</f>
        <v>0</v>
      </c>
      <c r="R10" s="54">
        <f>SUMIFS('D5'!AP$11:AP$4863,'D5'!$B$11:$B$4863,'A4.1'!$D10,'D5'!$BS$11:$BS$4863,"taip")</f>
        <v>0</v>
      </c>
      <c r="S10" s="54">
        <f>SUMIFS('D5'!AQ$11:AQ$4863,'D5'!$B$11:$B$4863,'A4.1'!$D10,'D5'!$BS$11:$BS$4863,"taip")</f>
        <v>0</v>
      </c>
      <c r="T10" s="54">
        <f>SUMIFS('D5'!AR$11:AR$4863,'D5'!$B$11:$B$4863,'A4.1'!$D10,'D5'!$BS$11:$BS$4863,"taip")</f>
        <v>0</v>
      </c>
      <c r="U10" s="54">
        <f>SUMIFS('D5'!AS$11:AS$4863,'D5'!$B$11:$B$4863,'A4.1'!$D10,'D5'!$BS$11:$BS$4863,"taip")</f>
        <v>0</v>
      </c>
      <c r="V10" s="54">
        <f>SUMIFS('D5'!AT12:AT4864,'D5'!$B$11:$B$4863,'A4.1'!$D10,'D5'!$BS$11:$BS$4863,"taip")</f>
        <v>0</v>
      </c>
      <c r="W10" s="54">
        <f>SUMIFS('D5'!AU12:AU4864,'D5'!$B$11:$B$4863,'A4.1'!$D10,'D5'!$BS$11:$BS$4863,"taip")</f>
        <v>0</v>
      </c>
      <c r="X10" s="54">
        <f>SUMIFS('D5'!AV12:AV4864,'D5'!$B$11:$B$4863,'A4.1'!$D10,'D5'!$BS$11:$BS$4863,"taip")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ht="23" x14ac:dyDescent="0.35">
      <c r="A11" s="13" t="s">
        <v>19</v>
      </c>
      <c r="B11" s="197" t="str">
        <f>'VPS1'!C12</f>
        <v>MAZE</v>
      </c>
      <c r="C11" s="257" t="str">
        <f>'VPS1'!D12</f>
        <v>Palaikyti Mažeikių rajono bendruomenių aktyvumą, sumanumą, iniciatyvumą ir socialinį atsakingumą</v>
      </c>
      <c r="D11" s="54" t="str">
        <f>'VPS1'!J12</f>
        <v>MAŽE-LEADER-20VVG-09-03</v>
      </c>
      <c r="E11" s="256">
        <f>'VPS2'!H11</f>
        <v>0</v>
      </c>
      <c r="F11" s="256">
        <f>'VPS2'!I11</f>
        <v>0</v>
      </c>
      <c r="G11" s="256">
        <f>'VPS2'!J11</f>
        <v>0</v>
      </c>
      <c r="H11" s="256">
        <f>'VPS2'!K11</f>
        <v>0</v>
      </c>
      <c r="I11" s="256">
        <f>'VPS2'!L11</f>
        <v>0</v>
      </c>
      <c r="J11" s="256">
        <f>'VPS2'!M11</f>
        <v>400</v>
      </c>
      <c r="K11" s="256">
        <f>'VPS2'!N11</f>
        <v>20</v>
      </c>
      <c r="L11" s="256">
        <f>'VPS2'!O11</f>
        <v>0</v>
      </c>
      <c r="M11" s="256">
        <f>'VPS2'!P11</f>
        <v>0</v>
      </c>
      <c r="N11" s="256">
        <f>'VPS2'!Q11</f>
        <v>0</v>
      </c>
      <c r="O11" s="54">
        <f>SUMIFS('D5'!AM$11:AM$4863,'D5'!$B$11:$B$4863,'A4.1'!$D11,'D5'!$BQ$11:$BQ$4863,"taip")</f>
        <v>0</v>
      </c>
      <c r="P11" s="54">
        <f>SUMIFS('D5'!AN$11:AN$4863,'D5'!$B$11:$B$4863,'A4.1'!$D11,'D5'!$BS$11:$BS$4863,"taip")</f>
        <v>0</v>
      </c>
      <c r="Q11" s="54">
        <f>SUMIFS('D5'!AO$11:AO$4863,'D5'!$B$11:$B$4863,'A4.1'!$D11,'D5'!$BS$11:$BS$4863,"taip")</f>
        <v>0</v>
      </c>
      <c r="R11" s="54">
        <f>SUMIFS('D5'!AP$11:AP$4863,'D5'!$B$11:$B$4863,'A4.1'!$D11,'D5'!$BS$11:$BS$4863,"taip")</f>
        <v>0</v>
      </c>
      <c r="S11" s="54">
        <f>SUMIFS('D5'!AQ$11:AQ$4863,'D5'!$B$11:$B$4863,'A4.1'!$D11,'D5'!$BS$11:$BS$4863,"taip")</f>
        <v>0</v>
      </c>
      <c r="T11" s="54">
        <f>SUMIFS('D5'!AR$11:AR$4863,'D5'!$B$11:$B$4863,'A4.1'!$D11,'D5'!$BS$11:$BS$4863,"taip")</f>
        <v>402</v>
      </c>
      <c r="U11" s="54">
        <f>SUMIFS('D5'!AS$11:AS$4863,'D5'!$B$11:$B$4863,'A4.1'!$D11,'D5'!$BS$11:$BS$4863,"taip")</f>
        <v>27</v>
      </c>
      <c r="V11" s="54">
        <f>SUMIFS('D5'!AT13:AT4865,'D5'!$B$11:$B$4863,'A4.1'!$D11,'D5'!$BS$11:$BS$4863,"taip")</f>
        <v>0</v>
      </c>
      <c r="W11" s="54">
        <f>SUMIFS('D5'!AU13:AU4865,'D5'!$B$11:$B$4863,'A4.1'!$D11,'D5'!$BS$11:$BS$4863,"taip")</f>
        <v>0</v>
      </c>
      <c r="X11" s="54">
        <f>SUMIFS('D5'!AV13:AV4865,'D5'!$B$11:$B$4863,'A4.1'!$D11,'D5'!$BS$11:$BS$4863,"taip")</f>
        <v>0</v>
      </c>
      <c r="Y11" s="260">
        <f t="shared" si="15"/>
        <v>0</v>
      </c>
      <c r="Z11" s="260">
        <f t="shared" si="16"/>
        <v>0</v>
      </c>
      <c r="AA11" s="260">
        <f t="shared" si="17"/>
        <v>0</v>
      </c>
      <c r="AB11" s="260">
        <f t="shared" si="18"/>
        <v>0</v>
      </c>
      <c r="AC11" s="260">
        <f t="shared" si="19"/>
        <v>0</v>
      </c>
      <c r="AD11" s="260">
        <f t="shared" si="20"/>
        <v>100.49999999999999</v>
      </c>
      <c r="AE11" s="260">
        <f t="shared" si="21"/>
        <v>135</v>
      </c>
      <c r="AF11" s="260">
        <f t="shared" si="22"/>
        <v>0</v>
      </c>
      <c r="AG11" s="260">
        <f t="shared" si="23"/>
        <v>0</v>
      </c>
      <c r="AH11" s="260">
        <f t="shared" si="24"/>
        <v>0</v>
      </c>
    </row>
    <row r="12" spans="1:34" x14ac:dyDescent="0.35">
      <c r="A12" s="13" t="s">
        <v>22</v>
      </c>
      <c r="B12" s="197" t="str">
        <f>'VPS1'!C13</f>
        <v>MAZE</v>
      </c>
      <c r="C12" s="257" t="str">
        <f>'VPS1'!D13</f>
        <v>Aplinkai palankaus smulkaus verslo kūrimas ir plėtra</v>
      </c>
      <c r="D12" s="54" t="str">
        <f>'VPS1'!J13</f>
        <v>MAŽE-LEADER-20VVG-03-04</v>
      </c>
      <c r="E12" s="256">
        <f>'VPS2'!H12</f>
        <v>0</v>
      </c>
      <c r="F12" s="256">
        <f>'VPS2'!I12</f>
        <v>0</v>
      </c>
      <c r="G12" s="256">
        <f>'VPS2'!J12</f>
        <v>14</v>
      </c>
      <c r="H12" s="256">
        <f>'VPS2'!K12</f>
        <v>3</v>
      </c>
      <c r="I12" s="256">
        <f>'VPS2'!L12</f>
        <v>4</v>
      </c>
      <c r="J12" s="256">
        <f>'VPS2'!M12</f>
        <v>50</v>
      </c>
      <c r="K12" s="256">
        <f>'VPS2'!N12</f>
        <v>0</v>
      </c>
      <c r="L12" s="256">
        <f>'VPS2'!O12</f>
        <v>0</v>
      </c>
      <c r="M12" s="256">
        <f>'VPS2'!P12</f>
        <v>0</v>
      </c>
      <c r="N12" s="256">
        <f>'VPS2'!Q12</f>
        <v>0</v>
      </c>
      <c r="O12" s="54">
        <f>SUMIFS('D5'!AM$11:AM$4863,'D5'!$B$11:$B$4863,'A4.1'!$D12,'D5'!$BQ$11:$BQ$4863,"taip")</f>
        <v>0</v>
      </c>
      <c r="P12" s="54">
        <f>SUMIFS('D5'!AN$11:AN$4863,'D5'!$B$11:$B$4863,'A4.1'!$D12,'D5'!$BS$11:$BS$4863,"taip")</f>
        <v>0</v>
      </c>
      <c r="Q12" s="54">
        <f>SUMIFS('D5'!AO$11:AO$4863,'D5'!$B$11:$B$4863,'A4.1'!$D12,'D5'!$BS$11:$BS$4863,"taip")</f>
        <v>1</v>
      </c>
      <c r="R12" s="54">
        <f>SUMIFS('D5'!AP$11:AP$4863,'D5'!$B$11:$B$4863,'A4.1'!$D12,'D5'!$BS$11:$BS$4863,"taip")</f>
        <v>1</v>
      </c>
      <c r="S12" s="54">
        <f>SUMIFS('D5'!AQ$11:AQ$4863,'D5'!$B$11:$B$4863,'A4.1'!$D12,'D5'!$BS$11:$BS$4863,"taip")</f>
        <v>0</v>
      </c>
      <c r="T12" s="54">
        <f>SUMIFS('D5'!AR$11:AR$4863,'D5'!$B$11:$B$4863,'A4.1'!$D12,'D5'!$BS$11:$BS$4863,"taip")</f>
        <v>30</v>
      </c>
      <c r="U12" s="54">
        <f>SUMIFS('D5'!AS$11:AS$4863,'D5'!$B$11:$B$4863,'A4.1'!$D12,'D5'!$BS$11:$BS$4863,"taip")</f>
        <v>0</v>
      </c>
      <c r="V12" s="54">
        <f>SUMIFS('D5'!AT14:AT4866,'D5'!$B$11:$B$4863,'A4.1'!$D12,'D5'!$BS$11:$BS$4863,"taip")</f>
        <v>0</v>
      </c>
      <c r="W12" s="54">
        <f>SUMIFS('D5'!AU14:AU4866,'D5'!$B$11:$B$4863,'A4.1'!$D12,'D5'!$BS$11:$BS$4863,"taip")</f>
        <v>0</v>
      </c>
      <c r="X12" s="54">
        <f>SUMIFS('D5'!AV14:AV4866,'D5'!$B$11:$B$4863,'A4.1'!$D12,'D5'!$BS$11:$BS$4863,"taip")</f>
        <v>0</v>
      </c>
      <c r="Y12" s="260">
        <f t="shared" si="15"/>
        <v>0</v>
      </c>
      <c r="Z12" s="260">
        <f t="shared" si="16"/>
        <v>0</v>
      </c>
      <c r="AA12" s="260">
        <f t="shared" si="17"/>
        <v>7.1428571428571423</v>
      </c>
      <c r="AB12" s="260">
        <f t="shared" si="18"/>
        <v>33.333333333333329</v>
      </c>
      <c r="AC12" s="260">
        <f t="shared" si="19"/>
        <v>0</v>
      </c>
      <c r="AD12" s="260">
        <f t="shared" si="20"/>
        <v>60</v>
      </c>
      <c r="AE12" s="260">
        <f t="shared" si="21"/>
        <v>0</v>
      </c>
      <c r="AF12" s="260">
        <f t="shared" si="22"/>
        <v>0</v>
      </c>
      <c r="AG12" s="260">
        <f t="shared" si="23"/>
        <v>0</v>
      </c>
      <c r="AH12" s="260">
        <f t="shared" si="24"/>
        <v>0</v>
      </c>
    </row>
    <row r="13" spans="1:34" x14ac:dyDescent="0.35">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SUMIFS('D5'!AM$11:AM$4863,'D5'!$B$11:$B$4863,'A4.1'!$D13,'D5'!$BQ$11:$BQ$4863,"taip")</f>
        <v>0</v>
      </c>
      <c r="P13" s="54">
        <f>SUMIFS('D5'!AN$11:AN$4863,'D5'!$B$11:$B$4863,'A4.1'!$D13,'D5'!$BS$11:$BS$4863,"taip")</f>
        <v>0</v>
      </c>
      <c r="Q13" s="54">
        <f>SUMIFS('D5'!AO$11:AO$4863,'D5'!$B$11:$B$4863,'A4.1'!$D13,'D5'!$BS$11:$BS$4863,"taip")</f>
        <v>0</v>
      </c>
      <c r="R13" s="54">
        <f>SUMIFS('D5'!AP$11:AP$4863,'D5'!$B$11:$B$4863,'A4.1'!$D13,'D5'!$BS$11:$BS$4863,"taip")</f>
        <v>0</v>
      </c>
      <c r="S13" s="54">
        <f>SUMIFS('D5'!AQ$11:AQ$4863,'D5'!$B$11:$B$4863,'A4.1'!$D13,'D5'!$BS$11:$BS$4863,"taip")</f>
        <v>0</v>
      </c>
      <c r="T13" s="54">
        <f>SUMIFS('D5'!AR$11:AR$4863,'D5'!$B$11:$B$4863,'A4.1'!$D13,'D5'!$BS$11:$BS$4863,"taip")</f>
        <v>0</v>
      </c>
      <c r="U13" s="54">
        <f>SUMIFS('D5'!AS$11:AS$4863,'D5'!$B$11:$B$4863,'A4.1'!$D13,'D5'!$BS$11:$BS$4863,"taip")</f>
        <v>0</v>
      </c>
      <c r="V13" s="54">
        <f>SUMIFS('D5'!AT15:AT4867,'D5'!$B$11:$B$4863,'A4.1'!$D13,'D5'!$BS$11:$BS$4863,"taip")</f>
        <v>0</v>
      </c>
      <c r="W13" s="54">
        <f>SUMIFS('D5'!AU15:AU4867,'D5'!$B$11:$B$4863,'A4.1'!$D13,'D5'!$BS$11:$BS$4863,"taip")</f>
        <v>0</v>
      </c>
      <c r="X13" s="54">
        <f>SUMIFS('D5'!AV15:AV4867,'D5'!$B$11:$B$4863,'A4.1'!$D13,'D5'!$BS$11:$BS$4863,"taip")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35">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SUMIFS('D5'!AM$11:AM$4863,'D5'!$B$11:$B$4863,'A4.1'!$D14,'D5'!$BQ$11:$BQ$4863,"taip")</f>
        <v>0</v>
      </c>
      <c r="P14" s="54">
        <f>SUMIFS('D5'!AN$11:AN$4863,'D5'!$B$11:$B$4863,'A4.1'!$D14,'D5'!$BS$11:$BS$4863,"taip")</f>
        <v>0</v>
      </c>
      <c r="Q14" s="54">
        <f>SUMIFS('D5'!AO$11:AO$4863,'D5'!$B$11:$B$4863,'A4.1'!$D14,'D5'!$BS$11:$BS$4863,"taip")</f>
        <v>0</v>
      </c>
      <c r="R14" s="54">
        <f>SUMIFS('D5'!AP$11:AP$4863,'D5'!$B$11:$B$4863,'A4.1'!$D14,'D5'!$BS$11:$BS$4863,"taip")</f>
        <v>0</v>
      </c>
      <c r="S14" s="54">
        <f>SUMIFS('D5'!AQ$11:AQ$4863,'D5'!$B$11:$B$4863,'A4.1'!$D14,'D5'!$BS$11:$BS$4863,"taip")</f>
        <v>0</v>
      </c>
      <c r="T14" s="54">
        <f>SUMIFS('D5'!AR$11:AR$4863,'D5'!$B$11:$B$4863,'A4.1'!$D14,'D5'!$BS$11:$BS$4863,"taip")</f>
        <v>0</v>
      </c>
      <c r="U14" s="54">
        <f>SUMIFS('D5'!AS$11:AS$4863,'D5'!$B$11:$B$4863,'A4.1'!$D14,'D5'!$BS$11:$BS$4863,"taip")</f>
        <v>0</v>
      </c>
      <c r="V14" s="54">
        <f>SUMIFS('D5'!AT16:AT4868,'D5'!$B$11:$B$4863,'A4.1'!$D14,'D5'!$BS$11:$BS$4863,"taip")</f>
        <v>0</v>
      </c>
      <c r="W14" s="54">
        <f>SUMIFS('D5'!AU16:AU4868,'D5'!$B$11:$B$4863,'A4.1'!$D14,'D5'!$BS$11:$BS$4863,"taip")</f>
        <v>0</v>
      </c>
      <c r="X14" s="54">
        <f>SUMIFS('D5'!AV16:AV4868,'D5'!$B$11:$B$4863,'A4.1'!$D14,'D5'!$BS$11:$BS$4863,"taip")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5">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SUMIFS('D5'!AM$11:AM$4863,'D5'!$B$11:$B$4863,'A4.1'!$D15,'D5'!$BQ$11:$BQ$4863,"taip")</f>
        <v>0</v>
      </c>
      <c r="P15" s="54">
        <f>SUMIFS('D5'!AN$11:AN$4863,'D5'!$B$11:$B$4863,'A4.1'!$D15,'D5'!$BS$11:$BS$4863,"taip")</f>
        <v>0</v>
      </c>
      <c r="Q15" s="54">
        <f>SUMIFS('D5'!AO$11:AO$4863,'D5'!$B$11:$B$4863,'A4.1'!$D15,'D5'!$BS$11:$BS$4863,"taip")</f>
        <v>0</v>
      </c>
      <c r="R15" s="54">
        <f>SUMIFS('D5'!AP$11:AP$4863,'D5'!$B$11:$B$4863,'A4.1'!$D15,'D5'!$BS$11:$BS$4863,"taip")</f>
        <v>0</v>
      </c>
      <c r="S15" s="54">
        <f>SUMIFS('D5'!AQ$11:AQ$4863,'D5'!$B$11:$B$4863,'A4.1'!$D15,'D5'!$BS$11:$BS$4863,"taip")</f>
        <v>0</v>
      </c>
      <c r="T15" s="54">
        <f>SUMIFS('D5'!AR$11:AR$4863,'D5'!$B$11:$B$4863,'A4.1'!$D15,'D5'!$BS$11:$BS$4863,"taip")</f>
        <v>0</v>
      </c>
      <c r="U15" s="54">
        <f>SUMIFS('D5'!AS$11:AS$4863,'D5'!$B$11:$B$4863,'A4.1'!$D15,'D5'!$BS$11:$BS$4863,"taip")</f>
        <v>0</v>
      </c>
      <c r="V15" s="54">
        <f>SUMIFS('D5'!AT17:AT4869,'D5'!$B$11:$B$4863,'A4.1'!$D15,'D5'!$BS$11:$BS$4863,"taip")</f>
        <v>0</v>
      </c>
      <c r="W15" s="54">
        <f>SUMIFS('D5'!AU17:AU4869,'D5'!$B$11:$B$4863,'A4.1'!$D15,'D5'!$BS$11:$BS$4863,"taip")</f>
        <v>0</v>
      </c>
      <c r="X15" s="54">
        <f>SUMIFS('D5'!AV17:AV4869,'D5'!$B$11:$B$4863,'A4.1'!$D15,'D5'!$BS$11:$BS$4863,"taip")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5">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SUMIFS('D5'!AM$11:AM$4863,'D5'!$B$11:$B$4863,'A4.1'!$D16,'D5'!$BQ$11:$BQ$4863,"taip")</f>
        <v>0</v>
      </c>
      <c r="P16" s="54">
        <f>SUMIFS('D5'!AN$11:AN$4863,'D5'!$B$11:$B$4863,'A4.1'!$D16,'D5'!$BS$11:$BS$4863,"taip")</f>
        <v>0</v>
      </c>
      <c r="Q16" s="54">
        <f>SUMIFS('D5'!AO$11:AO$4863,'D5'!$B$11:$B$4863,'A4.1'!$D16,'D5'!$BS$11:$BS$4863,"taip")</f>
        <v>0</v>
      </c>
      <c r="R16" s="54">
        <f>SUMIFS('D5'!AP$11:AP$4863,'D5'!$B$11:$B$4863,'A4.1'!$D16,'D5'!$BS$11:$BS$4863,"taip")</f>
        <v>0</v>
      </c>
      <c r="S16" s="54">
        <f>SUMIFS('D5'!AQ$11:AQ$4863,'D5'!$B$11:$B$4863,'A4.1'!$D16,'D5'!$BS$11:$BS$4863,"taip")</f>
        <v>0</v>
      </c>
      <c r="T16" s="54">
        <f>SUMIFS('D5'!AR$11:AR$4863,'D5'!$B$11:$B$4863,'A4.1'!$D16,'D5'!$BS$11:$BS$4863,"taip")</f>
        <v>0</v>
      </c>
      <c r="U16" s="54">
        <f>SUMIFS('D5'!AS$11:AS$4863,'D5'!$B$11:$B$4863,'A4.1'!$D16,'D5'!$BS$11:$BS$4863,"taip")</f>
        <v>0</v>
      </c>
      <c r="V16" s="54">
        <f>SUMIFS('D5'!AT18:AT4870,'D5'!$B$11:$B$4863,'A4.1'!$D16,'D5'!$BS$11:$BS$4863,"taip")</f>
        <v>0</v>
      </c>
      <c r="W16" s="54">
        <f>SUMIFS('D5'!AU18:AU4870,'D5'!$B$11:$B$4863,'A4.1'!$D16,'D5'!$BS$11:$BS$4863,"taip")</f>
        <v>0</v>
      </c>
      <c r="X16" s="54">
        <f>SUMIFS('D5'!AV18:AV4870,'D5'!$B$11:$B$4863,'A4.1'!$D16,'D5'!$BS$11:$BS$4863,"taip")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5">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SUMIFS('D5'!AM$11:AM$4863,'D5'!$B$11:$B$4863,'A4.1'!$D17,'D5'!$BQ$11:$BQ$4863,"taip")</f>
        <v>0</v>
      </c>
      <c r="P17" s="54">
        <f>SUMIFS('D5'!AN$11:AN$4863,'D5'!$B$11:$B$4863,'A4.1'!$D17,'D5'!$BS$11:$BS$4863,"taip")</f>
        <v>0</v>
      </c>
      <c r="Q17" s="54">
        <f>SUMIFS('D5'!AO$11:AO$4863,'D5'!$B$11:$B$4863,'A4.1'!$D17,'D5'!$BS$11:$BS$4863,"taip")</f>
        <v>0</v>
      </c>
      <c r="R17" s="54">
        <f>SUMIFS('D5'!AP$11:AP$4863,'D5'!$B$11:$B$4863,'A4.1'!$D17,'D5'!$BS$11:$BS$4863,"taip")</f>
        <v>0</v>
      </c>
      <c r="S17" s="54">
        <f>SUMIFS('D5'!AQ$11:AQ$4863,'D5'!$B$11:$B$4863,'A4.1'!$D17,'D5'!$BS$11:$BS$4863,"taip")</f>
        <v>0</v>
      </c>
      <c r="T17" s="54">
        <f>SUMIFS('D5'!AR$11:AR$4863,'D5'!$B$11:$B$4863,'A4.1'!$D17,'D5'!$BS$11:$BS$4863,"taip")</f>
        <v>0</v>
      </c>
      <c r="U17" s="54">
        <f>SUMIFS('D5'!AS$11:AS$4863,'D5'!$B$11:$B$4863,'A4.1'!$D17,'D5'!$BS$11:$BS$4863,"taip")</f>
        <v>0</v>
      </c>
      <c r="V17" s="54">
        <f>SUMIFS('D5'!AT19:AT4871,'D5'!$B$11:$B$4863,'A4.1'!$D17,'D5'!$BS$11:$BS$4863,"taip")</f>
        <v>0</v>
      </c>
      <c r="W17" s="54">
        <f>SUMIFS('D5'!AU19:AU4871,'D5'!$B$11:$B$4863,'A4.1'!$D17,'D5'!$BS$11:$BS$4863,"taip")</f>
        <v>0</v>
      </c>
      <c r="X17" s="54">
        <f>SUMIFS('D5'!AV19:AV4871,'D5'!$B$11:$B$4863,'A4.1'!$D17,'D5'!$BS$11:$BS$4863,"taip")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5">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SUMIFS('D5'!AM$11:AM$4863,'D5'!$B$11:$B$4863,'A4.1'!$D18,'D5'!$BQ$11:$BQ$4863,"taip")</f>
        <v>0</v>
      </c>
      <c r="P18" s="54">
        <f>SUMIFS('D5'!AN$11:AN$4863,'D5'!$B$11:$B$4863,'A4.1'!$D18,'D5'!$BS$11:$BS$4863,"taip")</f>
        <v>0</v>
      </c>
      <c r="Q18" s="54">
        <f>SUMIFS('D5'!AO$11:AO$4863,'D5'!$B$11:$B$4863,'A4.1'!$D18,'D5'!$BS$11:$BS$4863,"taip")</f>
        <v>0</v>
      </c>
      <c r="R18" s="54">
        <f>SUMIFS('D5'!AP$11:AP$4863,'D5'!$B$11:$B$4863,'A4.1'!$D18,'D5'!$BS$11:$BS$4863,"taip")</f>
        <v>0</v>
      </c>
      <c r="S18" s="54">
        <f>SUMIFS('D5'!AQ$11:AQ$4863,'D5'!$B$11:$B$4863,'A4.1'!$D18,'D5'!$BS$11:$BS$4863,"taip")</f>
        <v>0</v>
      </c>
      <c r="T18" s="54">
        <f>SUMIFS('D5'!AR$11:AR$4863,'D5'!$B$11:$B$4863,'A4.1'!$D18,'D5'!$BS$11:$BS$4863,"taip")</f>
        <v>0</v>
      </c>
      <c r="U18" s="54">
        <f>SUMIFS('D5'!AS$11:AS$4863,'D5'!$B$11:$B$4863,'A4.1'!$D18,'D5'!$BS$11:$BS$4863,"taip")</f>
        <v>0</v>
      </c>
      <c r="V18" s="54" t="e">
        <f>SUMIFS('D5'!AT23:AT4872,'D5'!$B$11:$B$4863,'A4.1'!$D18,'D5'!$BS$11:$BS$4863,"taip")</f>
        <v>#VALUE!</v>
      </c>
      <c r="W18" s="54" t="e">
        <f>SUMIFS('D5'!AU23:AU4872,'D5'!$B$11:$B$4863,'A4.1'!$D18,'D5'!$BS$11:$BS$4863,"taip")</f>
        <v>#VALUE!</v>
      </c>
      <c r="X18" s="54" t="e">
        <f>SUMIFS('D5'!AV23:AV4872,'D5'!$B$11:$B$4863,'A4.1'!$D18,'D5'!$BS$11:$BS$4863,"taip")</f>
        <v>#VALUE!</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5">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SUMIFS('D5'!AM$11:AM$4863,'D5'!$B$11:$B$4863,'A4.1'!$D19,'D5'!$BQ$11:$BQ$4863,"taip")</f>
        <v>0</v>
      </c>
      <c r="P19" s="54">
        <f>SUMIFS('D5'!AN$11:AN$4863,'D5'!$B$11:$B$4863,'A4.1'!$D19,'D5'!$BS$11:$BS$4863,"taip")</f>
        <v>0</v>
      </c>
      <c r="Q19" s="54">
        <f>SUMIFS('D5'!AO$11:AO$4863,'D5'!$B$11:$B$4863,'A4.1'!$D19,'D5'!$BS$11:$BS$4863,"taip")</f>
        <v>0</v>
      </c>
      <c r="R19" s="54">
        <f>SUMIFS('D5'!AP$11:AP$4863,'D5'!$B$11:$B$4863,'A4.1'!$D19,'D5'!$BS$11:$BS$4863,"taip")</f>
        <v>0</v>
      </c>
      <c r="S19" s="54">
        <f>SUMIFS('D5'!AQ$11:AQ$4863,'D5'!$B$11:$B$4863,'A4.1'!$D19,'D5'!$BS$11:$BS$4863,"taip")</f>
        <v>0</v>
      </c>
      <c r="T19" s="54">
        <f>SUMIFS('D5'!AR$11:AR$4863,'D5'!$B$11:$B$4863,'A4.1'!$D19,'D5'!$BS$11:$BS$4863,"taip")</f>
        <v>0</v>
      </c>
      <c r="U19" s="54">
        <f>SUMIFS('D5'!AS$11:AS$4863,'D5'!$B$11:$B$4863,'A4.1'!$D19,'D5'!$BS$11:$BS$4863,"taip")</f>
        <v>0</v>
      </c>
      <c r="V19" s="54" t="e">
        <f>SUMIFS('D5'!AT24:AT4873,'D5'!$B$11:$B$4863,'A4.1'!$D19,'D5'!$BS$11:$BS$4863,"taip")</f>
        <v>#VALUE!</v>
      </c>
      <c r="W19" s="54" t="e">
        <f>SUMIFS('D5'!AU24:AU4873,'D5'!$B$11:$B$4863,'A4.1'!$D19,'D5'!$BS$11:$BS$4863,"taip")</f>
        <v>#VALUE!</v>
      </c>
      <c r="X19" s="54" t="e">
        <f>SUMIFS('D5'!AV24:AV4873,'D5'!$B$11:$B$4863,'A4.1'!$D19,'D5'!$BS$11:$BS$4863,"taip")</f>
        <v>#VALUE!</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5">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SUMIFS('D5'!AM$11:AM$4863,'D5'!$B$11:$B$4863,'A4.1'!$D20,'D5'!$BQ$11:$BQ$4863,"taip")</f>
        <v>0</v>
      </c>
      <c r="P20" s="54">
        <f>SUMIFS('D5'!AN$11:AN$4863,'D5'!$B$11:$B$4863,'A4.1'!$D20,'D5'!$BS$11:$BS$4863,"taip")</f>
        <v>0</v>
      </c>
      <c r="Q20" s="54">
        <f>SUMIFS('D5'!AO$11:AO$4863,'D5'!$B$11:$B$4863,'A4.1'!$D20,'D5'!$BS$11:$BS$4863,"taip")</f>
        <v>0</v>
      </c>
      <c r="R20" s="54">
        <f>SUMIFS('D5'!AP$11:AP$4863,'D5'!$B$11:$B$4863,'A4.1'!$D20,'D5'!$BS$11:$BS$4863,"taip")</f>
        <v>0</v>
      </c>
      <c r="S20" s="54">
        <f>SUMIFS('D5'!AQ$11:AQ$4863,'D5'!$B$11:$B$4863,'A4.1'!$D20,'D5'!$BS$11:$BS$4863,"taip")</f>
        <v>0</v>
      </c>
      <c r="T20" s="54">
        <f>SUMIFS('D5'!AR$11:AR$4863,'D5'!$B$11:$B$4863,'A4.1'!$D20,'D5'!$BS$11:$BS$4863,"taip")</f>
        <v>0</v>
      </c>
      <c r="U20" s="54">
        <f>SUMIFS('D5'!AS$11:AS$4863,'D5'!$B$11:$B$4863,'A4.1'!$D20,'D5'!$BS$11:$BS$4863,"taip")</f>
        <v>0</v>
      </c>
      <c r="V20" s="54" t="e">
        <f>SUMIFS('D5'!AT25:AT4874,'D5'!$B$11:$B$4863,'A4.1'!$D20,'D5'!$BS$11:$BS$4863,"taip")</f>
        <v>#VALUE!</v>
      </c>
      <c r="W20" s="54" t="e">
        <f>SUMIFS('D5'!AU25:AU4874,'D5'!$B$11:$B$4863,'A4.1'!$D20,'D5'!$BS$11:$BS$4863,"taip")</f>
        <v>#VALUE!</v>
      </c>
      <c r="X20" s="54" t="e">
        <f>SUMIFS('D5'!AV25:AV4874,'D5'!$B$11:$B$4863,'A4.1'!$D20,'D5'!$BS$11:$BS$4863,"taip")</f>
        <v>#VALUE!</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5">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SUMIFS('D5'!AM$11:AM$4863,'D5'!$B$11:$B$4863,'A4.1'!$D21,'D5'!$BQ$11:$BQ$4863,"taip")</f>
        <v>0</v>
      </c>
      <c r="P21" s="54">
        <f>SUMIFS('D5'!AN$11:AN$4863,'D5'!$B$11:$B$4863,'A4.1'!$D21,'D5'!$BS$11:$BS$4863,"taip")</f>
        <v>0</v>
      </c>
      <c r="Q21" s="54">
        <f>SUMIFS('D5'!AO$11:AO$4863,'D5'!$B$11:$B$4863,'A4.1'!$D21,'D5'!$BS$11:$BS$4863,"taip")</f>
        <v>0</v>
      </c>
      <c r="R21" s="54">
        <f>SUMIFS('D5'!AP$11:AP$4863,'D5'!$B$11:$B$4863,'A4.1'!$D21,'D5'!$BS$11:$BS$4863,"taip")</f>
        <v>0</v>
      </c>
      <c r="S21" s="54">
        <f>SUMIFS('D5'!AQ$11:AQ$4863,'D5'!$B$11:$B$4863,'A4.1'!$D21,'D5'!$BS$11:$BS$4863,"taip")</f>
        <v>0</v>
      </c>
      <c r="T21" s="54">
        <f>SUMIFS('D5'!AR$11:AR$4863,'D5'!$B$11:$B$4863,'A4.1'!$D21,'D5'!$BS$11:$BS$4863,"taip")</f>
        <v>0</v>
      </c>
      <c r="U21" s="54">
        <f>SUMIFS('D5'!AS$11:AS$4863,'D5'!$B$11:$B$4863,'A4.1'!$D21,'D5'!$BS$11:$BS$4863,"taip")</f>
        <v>0</v>
      </c>
      <c r="V21" s="54" t="e">
        <f>SUMIFS('D5'!AT26:AT4875,'D5'!$B$11:$B$4863,'A4.1'!$D21,'D5'!$BS$11:$BS$4863,"taip")</f>
        <v>#VALUE!</v>
      </c>
      <c r="W21" s="54" t="e">
        <f>SUMIFS('D5'!AU26:AU4875,'D5'!$B$11:$B$4863,'A4.1'!$D21,'D5'!$BS$11:$BS$4863,"taip")</f>
        <v>#VALUE!</v>
      </c>
      <c r="X21" s="54" t="e">
        <f>SUMIFS('D5'!AV26:AV4875,'D5'!$B$11:$B$4863,'A4.1'!$D21,'D5'!$BS$11:$BS$4863,"taip")</f>
        <v>#VALUE!</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5">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SUMIFS('D5'!AM$11:AM$4863,'D5'!$B$11:$B$4863,'A4.1'!$D22,'D5'!$BQ$11:$BQ$4863,"taip")</f>
        <v>0</v>
      </c>
      <c r="P22" s="54">
        <f>SUMIFS('D5'!AN$11:AN$4863,'D5'!$B$11:$B$4863,'A4.1'!$D22,'D5'!$BS$11:$BS$4863,"taip")</f>
        <v>0</v>
      </c>
      <c r="Q22" s="54">
        <f>SUMIFS('D5'!AO$11:AO$4863,'D5'!$B$11:$B$4863,'A4.1'!$D22,'D5'!$BS$11:$BS$4863,"taip")</f>
        <v>0</v>
      </c>
      <c r="R22" s="54">
        <f>SUMIFS('D5'!AP$11:AP$4863,'D5'!$B$11:$B$4863,'A4.1'!$D22,'D5'!$BS$11:$BS$4863,"taip")</f>
        <v>0</v>
      </c>
      <c r="S22" s="54">
        <f>SUMIFS('D5'!AQ$11:AQ$4863,'D5'!$B$11:$B$4863,'A4.1'!$D22,'D5'!$BS$11:$BS$4863,"taip")</f>
        <v>0</v>
      </c>
      <c r="T22" s="54">
        <f>SUMIFS('D5'!AR$11:AR$4863,'D5'!$B$11:$B$4863,'A4.1'!$D22,'D5'!$BS$11:$BS$4863,"taip")</f>
        <v>0</v>
      </c>
      <c r="U22" s="54">
        <f>SUMIFS('D5'!AS$11:AS$4863,'D5'!$B$11:$B$4863,'A4.1'!$D22,'D5'!$BS$11:$BS$4863,"taip")</f>
        <v>0</v>
      </c>
      <c r="V22" s="54" t="e">
        <f>SUMIFS('D5'!AT27:AT4876,'D5'!$B$11:$B$4863,'A4.1'!$D22,'D5'!$BS$11:$BS$4863,"taip")</f>
        <v>#VALUE!</v>
      </c>
      <c r="W22" s="54" t="e">
        <f>SUMIFS('D5'!AU27:AU4876,'D5'!$B$11:$B$4863,'A4.1'!$D22,'D5'!$BS$11:$BS$4863,"taip")</f>
        <v>#VALUE!</v>
      </c>
      <c r="X22" s="54" t="e">
        <f>SUMIFS('D5'!AV27:AV4876,'D5'!$B$11:$B$4863,'A4.1'!$D22,'D5'!$BS$11:$BS$4863,"taip")</f>
        <v>#VALUE!</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5">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SUMIFS('D5'!AM$11:AM$4863,'D5'!$B$11:$B$4863,'A4.1'!$D23,'D5'!$BQ$11:$BQ$4863,"taip")</f>
        <v>0</v>
      </c>
      <c r="P23" s="54">
        <f>SUMIFS('D5'!AN$11:AN$4863,'D5'!$B$11:$B$4863,'A4.1'!$D23,'D5'!$BS$11:$BS$4863,"taip")</f>
        <v>0</v>
      </c>
      <c r="Q23" s="54">
        <f>SUMIFS('D5'!AO$11:AO$4863,'D5'!$B$11:$B$4863,'A4.1'!$D23,'D5'!$BS$11:$BS$4863,"taip")</f>
        <v>0</v>
      </c>
      <c r="R23" s="54">
        <f>SUMIFS('D5'!AP$11:AP$4863,'D5'!$B$11:$B$4863,'A4.1'!$D23,'D5'!$BS$11:$BS$4863,"taip")</f>
        <v>0</v>
      </c>
      <c r="S23" s="54">
        <f>SUMIFS('D5'!AQ$11:AQ$4863,'D5'!$B$11:$B$4863,'A4.1'!$D23,'D5'!$BS$11:$BS$4863,"taip")</f>
        <v>0</v>
      </c>
      <c r="T23" s="54">
        <f>SUMIFS('D5'!AR$11:AR$4863,'D5'!$B$11:$B$4863,'A4.1'!$D23,'D5'!$BS$11:$BS$4863,"taip")</f>
        <v>0</v>
      </c>
      <c r="U23" s="54">
        <f>SUMIFS('D5'!AS$11:AS$4863,'D5'!$B$11:$B$4863,'A4.1'!$D23,'D5'!$BS$11:$BS$4863,"taip")</f>
        <v>0</v>
      </c>
      <c r="V23" s="54" t="e">
        <f>SUMIFS('D5'!AT28:AT4877,'D5'!$B$11:$B$4863,'A4.1'!$D23,'D5'!$BS$11:$BS$4863,"taip")</f>
        <v>#VALUE!</v>
      </c>
      <c r="W23" s="54" t="e">
        <f>SUMIFS('D5'!AU28:AU4877,'D5'!$B$11:$B$4863,'A4.1'!$D23,'D5'!$BS$11:$BS$4863,"taip")</f>
        <v>#VALUE!</v>
      </c>
      <c r="X23" s="54" t="e">
        <f>SUMIFS('D5'!AV28:AV4877,'D5'!$B$11:$B$4863,'A4.1'!$D23,'D5'!$BS$11:$BS$4863,"taip")</f>
        <v>#VALUE!</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5">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SUMIFS('D5'!AM$11:AM$4863,'D5'!$B$11:$B$4863,'A4.1'!$D24,'D5'!$BQ$11:$BQ$4863,"taip")</f>
        <v>0</v>
      </c>
      <c r="P24" s="54">
        <f>SUMIFS('D5'!AN$11:AN$4863,'D5'!$B$11:$B$4863,'A4.1'!$D24,'D5'!$BS$11:$BS$4863,"taip")</f>
        <v>0</v>
      </c>
      <c r="Q24" s="54">
        <f>SUMIFS('D5'!AO$11:AO$4863,'D5'!$B$11:$B$4863,'A4.1'!$D24,'D5'!$BS$11:$BS$4863,"taip")</f>
        <v>0</v>
      </c>
      <c r="R24" s="54">
        <f>SUMIFS('D5'!AP$11:AP$4863,'D5'!$B$11:$B$4863,'A4.1'!$D24,'D5'!$BS$11:$BS$4863,"taip")</f>
        <v>0</v>
      </c>
      <c r="S24" s="54">
        <f>SUMIFS('D5'!AQ$11:AQ$4863,'D5'!$B$11:$B$4863,'A4.1'!$D24,'D5'!$BS$11:$BS$4863,"taip")</f>
        <v>0</v>
      </c>
      <c r="T24" s="54">
        <f>SUMIFS('D5'!AR$11:AR$4863,'D5'!$B$11:$B$4863,'A4.1'!$D24,'D5'!$BS$11:$BS$4863,"taip")</f>
        <v>0</v>
      </c>
      <c r="U24" s="54">
        <f>SUMIFS('D5'!AS$11:AS$4863,'D5'!$B$11:$B$4863,'A4.1'!$D24,'D5'!$BS$11:$BS$4863,"taip")</f>
        <v>0</v>
      </c>
      <c r="V24" s="54" t="e">
        <f>SUMIFS('D5'!AT29:AT4878,'D5'!$B$11:$B$4863,'A4.1'!$D24,'D5'!$BS$11:$BS$4863,"taip")</f>
        <v>#VALUE!</v>
      </c>
      <c r="W24" s="54" t="e">
        <f>SUMIFS('D5'!AU29:AU4878,'D5'!$B$11:$B$4863,'A4.1'!$D24,'D5'!$BS$11:$BS$4863,"taip")</f>
        <v>#VALUE!</v>
      </c>
      <c r="X24" s="54" t="e">
        <f>SUMIFS('D5'!AV29:AV4878,'D5'!$B$11:$B$4863,'A4.1'!$D24,'D5'!$BS$11:$BS$4863,"taip")</f>
        <v>#VALUE!</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5">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SUMIFS('D5'!AM$11:AM$4863,'D5'!$B$11:$B$4863,'A4.1'!$D25,'D5'!$BQ$11:$BQ$4863,"taip")</f>
        <v>0</v>
      </c>
      <c r="P25" s="54">
        <f>SUMIFS('D5'!AN$11:AN$4863,'D5'!$B$11:$B$4863,'A4.1'!$D25,'D5'!$BS$11:$BS$4863,"taip")</f>
        <v>0</v>
      </c>
      <c r="Q25" s="54">
        <f>SUMIFS('D5'!AO$11:AO$4863,'D5'!$B$11:$B$4863,'A4.1'!$D25,'D5'!$BS$11:$BS$4863,"taip")</f>
        <v>0</v>
      </c>
      <c r="R25" s="54">
        <f>SUMIFS('D5'!AP$11:AP$4863,'D5'!$B$11:$B$4863,'A4.1'!$D25,'D5'!$BS$11:$BS$4863,"taip")</f>
        <v>0</v>
      </c>
      <c r="S25" s="54">
        <f>SUMIFS('D5'!AQ$11:AQ$4863,'D5'!$B$11:$B$4863,'A4.1'!$D25,'D5'!$BS$11:$BS$4863,"taip")</f>
        <v>0</v>
      </c>
      <c r="T25" s="54">
        <f>SUMIFS('D5'!AR$11:AR$4863,'D5'!$B$11:$B$4863,'A4.1'!$D25,'D5'!$BS$11:$BS$4863,"taip")</f>
        <v>0</v>
      </c>
      <c r="U25" s="54">
        <f>SUMIFS('D5'!AS$11:AS$4863,'D5'!$B$11:$B$4863,'A4.1'!$D25,'D5'!$BS$11:$BS$4863,"taip")</f>
        <v>0</v>
      </c>
      <c r="V25" s="54" t="e">
        <f>SUMIFS('D5'!AT30:AT4879,'D5'!$B$11:$B$4863,'A4.1'!$D25,'D5'!$BS$11:$BS$4863,"taip")</f>
        <v>#VALUE!</v>
      </c>
      <c r="W25" s="54" t="e">
        <f>SUMIFS('D5'!AU30:AU4879,'D5'!$B$11:$B$4863,'A4.1'!$D25,'D5'!$BS$11:$BS$4863,"taip")</f>
        <v>#VALUE!</v>
      </c>
      <c r="X25" s="54" t="e">
        <f>SUMIFS('D5'!AV30:AV4879,'D5'!$B$11:$B$4863,'A4.1'!$D25,'D5'!$BS$11:$BS$4863,"taip")</f>
        <v>#VALUE!</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5">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SUMIFS('D5'!AM$11:AM$4863,'D5'!$B$11:$B$4863,'A4.1'!$D26,'D5'!$BQ$11:$BQ$4863,"taip")</f>
        <v>0</v>
      </c>
      <c r="P26" s="54">
        <f>SUMIFS('D5'!AN$11:AN$4863,'D5'!$B$11:$B$4863,'A4.1'!$D26,'D5'!$BS$11:$BS$4863,"taip")</f>
        <v>0</v>
      </c>
      <c r="Q26" s="54">
        <f>SUMIFS('D5'!AO$11:AO$4863,'D5'!$B$11:$B$4863,'A4.1'!$D26,'D5'!$BS$11:$BS$4863,"taip")</f>
        <v>0</v>
      </c>
      <c r="R26" s="54">
        <f>SUMIFS('D5'!AP$11:AP$4863,'D5'!$B$11:$B$4863,'A4.1'!$D26,'D5'!$BS$11:$BS$4863,"taip")</f>
        <v>0</v>
      </c>
      <c r="S26" s="54">
        <f>SUMIFS('D5'!AQ$11:AQ$4863,'D5'!$B$11:$B$4863,'A4.1'!$D26,'D5'!$BS$11:$BS$4863,"taip")</f>
        <v>0</v>
      </c>
      <c r="T26" s="54">
        <f>SUMIFS('D5'!AR$11:AR$4863,'D5'!$B$11:$B$4863,'A4.1'!$D26,'D5'!$BS$11:$BS$4863,"taip")</f>
        <v>0</v>
      </c>
      <c r="U26" s="54">
        <f>SUMIFS('D5'!AS$11:AS$4863,'D5'!$B$11:$B$4863,'A4.1'!$D26,'D5'!$BS$11:$BS$4863,"taip")</f>
        <v>0</v>
      </c>
      <c r="V26" s="54" t="e">
        <f>SUMIFS('D5'!AT31:AT4880,'D5'!$B$11:$B$4863,'A4.1'!$D26,'D5'!$BS$11:$BS$4863,"taip")</f>
        <v>#VALUE!</v>
      </c>
      <c r="W26" s="54" t="e">
        <f>SUMIFS('D5'!AU31:AU4880,'D5'!$B$11:$B$4863,'A4.1'!$D26,'D5'!$BS$11:$BS$4863,"taip")</f>
        <v>#VALUE!</v>
      </c>
      <c r="X26" s="54" t="e">
        <f>SUMIFS('D5'!AV31:AV4880,'D5'!$B$11:$B$4863,'A4.1'!$D26,'D5'!$BS$11:$BS$4863,"taip")</f>
        <v>#VALUE!</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5">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SUMIFS('D5'!AM$11:AM$4863,'D5'!$B$11:$B$4863,'A4.1'!$D27,'D5'!$BQ$11:$BQ$4863,"taip")</f>
        <v>0</v>
      </c>
      <c r="P27" s="54">
        <f>SUMIFS('D5'!AN$11:AN$4863,'D5'!$B$11:$B$4863,'A4.1'!$D27,'D5'!$BS$11:$BS$4863,"taip")</f>
        <v>0</v>
      </c>
      <c r="Q27" s="54">
        <f>SUMIFS('D5'!AO$11:AO$4863,'D5'!$B$11:$B$4863,'A4.1'!$D27,'D5'!$BS$11:$BS$4863,"taip")</f>
        <v>0</v>
      </c>
      <c r="R27" s="54">
        <f>SUMIFS('D5'!AP$11:AP$4863,'D5'!$B$11:$B$4863,'A4.1'!$D27,'D5'!$BS$11:$BS$4863,"taip")</f>
        <v>0</v>
      </c>
      <c r="S27" s="54">
        <f>SUMIFS('D5'!AQ$11:AQ$4863,'D5'!$B$11:$B$4863,'A4.1'!$D27,'D5'!$BS$11:$BS$4863,"taip")</f>
        <v>0</v>
      </c>
      <c r="T27" s="54">
        <f>SUMIFS('D5'!AR$11:AR$4863,'D5'!$B$11:$B$4863,'A4.1'!$D27,'D5'!$BS$11:$BS$4863,"taip")</f>
        <v>0</v>
      </c>
      <c r="U27" s="54">
        <f>SUMIFS('D5'!AS$11:AS$4863,'D5'!$B$11:$B$4863,'A4.1'!$D27,'D5'!$BS$11:$BS$4863,"taip")</f>
        <v>0</v>
      </c>
      <c r="V27" s="54" t="e">
        <f>SUMIFS('D5'!AT32:AT4881,'D5'!$B$11:$B$4863,'A4.1'!$D27,'D5'!$BS$11:$BS$4863,"taip")</f>
        <v>#VALUE!</v>
      </c>
      <c r="W27" s="54" t="e">
        <f>SUMIFS('D5'!AU32:AU4881,'D5'!$B$11:$B$4863,'A4.1'!$D27,'D5'!$BS$11:$BS$4863,"taip")</f>
        <v>#VALUE!</v>
      </c>
      <c r="X27" s="54" t="e">
        <f>SUMIFS('D5'!AV32:AV4881,'D5'!$B$11:$B$4863,'A4.1'!$D27,'D5'!$BS$11:$BS$4863,"taip")</f>
        <v>#VALUE!</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5">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SUMIFS('D5'!AM$11:AM$4863,'D5'!$B$11:$B$4863,'A4.1'!$D28,'D5'!$BQ$11:$BQ$4863,"taip")</f>
        <v>0</v>
      </c>
      <c r="P28" s="54">
        <f>SUMIFS('D5'!AN$11:AN$4863,'D5'!$B$11:$B$4863,'A4.1'!$D28,'D5'!$BS$11:$BS$4863,"taip")</f>
        <v>0</v>
      </c>
      <c r="Q28" s="54">
        <f>SUMIFS('D5'!AO$11:AO$4863,'D5'!$B$11:$B$4863,'A4.1'!$D28,'D5'!$BS$11:$BS$4863,"taip")</f>
        <v>0</v>
      </c>
      <c r="R28" s="54">
        <f>SUMIFS('D5'!AP$11:AP$4863,'D5'!$B$11:$B$4863,'A4.1'!$D28,'D5'!$BS$11:$BS$4863,"taip")</f>
        <v>0</v>
      </c>
      <c r="S28" s="54">
        <f>SUMIFS('D5'!AQ$11:AQ$4863,'D5'!$B$11:$B$4863,'A4.1'!$D28,'D5'!$BS$11:$BS$4863,"taip")</f>
        <v>0</v>
      </c>
      <c r="T28" s="54">
        <f>SUMIFS('D5'!AR$11:AR$4863,'D5'!$B$11:$B$4863,'A4.1'!$D28,'D5'!$BS$11:$BS$4863,"taip")</f>
        <v>0</v>
      </c>
      <c r="U28" s="54">
        <f>SUMIFS('D5'!AS$11:AS$4863,'D5'!$B$11:$B$4863,'A4.1'!$D28,'D5'!$BS$11:$BS$4863,"taip")</f>
        <v>0</v>
      </c>
      <c r="V28" s="54" t="e">
        <f>SUMIFS('D5'!AT33:AT4882,'D5'!$B$11:$B$4863,'A4.1'!$D28,'D5'!$BS$11:$BS$4863,"taip")</f>
        <v>#VALUE!</v>
      </c>
      <c r="W28" s="54" t="e">
        <f>SUMIFS('D5'!AU33:AU4882,'D5'!$B$11:$B$4863,'A4.1'!$D28,'D5'!$BS$11:$BS$4863,"taip")</f>
        <v>#VALUE!</v>
      </c>
      <c r="X28" s="54" t="e">
        <f>SUMIFS('D5'!AV33:AV4882,'D5'!$B$11:$B$4863,'A4.1'!$D28,'D5'!$BS$11:$BS$4863,"taip")</f>
        <v>#VALUE!</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9" type="noConversion"/>
  <dataValidations count="1">
    <dataValidation allowBlank="1" showInputMessage="1" showErrorMessage="1" error="Sveikas skaičius nuo 0 iki 100. Bet tarpų." sqref="E9:N28" xr:uid="{00000000-0002-0000-0D00-000000000000}"/>
  </dataValidation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topLeftCell="A3" workbookViewId="0">
      <selection activeCell="B20" sqref="B20:P20"/>
    </sheetView>
  </sheetViews>
  <sheetFormatPr defaultRowHeight="14.5" x14ac:dyDescent="0.35"/>
  <cols>
    <col min="1" max="1" width="16.7265625" customWidth="1"/>
    <col min="2" max="8" width="10.7265625" customWidth="1"/>
    <col min="16" max="16" width="12.7265625" bestFit="1" customWidth="1"/>
    <col min="17" max="22" width="12.26953125" customWidth="1"/>
  </cols>
  <sheetData>
    <row r="1" spans="1:22" ht="20" x14ac:dyDescent="0.35">
      <c r="A1" s="316" t="s">
        <v>671</v>
      </c>
      <c r="B1" s="147"/>
      <c r="C1" s="147"/>
      <c r="D1" s="147"/>
      <c r="E1" s="147"/>
      <c r="F1" s="147"/>
      <c r="G1" s="147"/>
      <c r="H1" s="147"/>
      <c r="I1" s="147"/>
      <c r="J1" s="147"/>
      <c r="K1" s="147"/>
      <c r="L1" s="147"/>
      <c r="M1" s="147"/>
      <c r="N1" s="147"/>
      <c r="O1" s="147"/>
      <c r="P1" s="147"/>
      <c r="Q1" s="147"/>
      <c r="R1" s="147"/>
      <c r="S1" s="147"/>
      <c r="T1" s="147"/>
      <c r="U1" s="147"/>
      <c r="V1" s="147"/>
    </row>
    <row r="2" spans="1:22" ht="20" x14ac:dyDescent="0.35">
      <c r="A2" s="47"/>
      <c r="B2" s="147"/>
      <c r="C2" s="147"/>
      <c r="D2" s="147"/>
      <c r="E2" s="147"/>
      <c r="F2" s="147"/>
      <c r="G2" s="147"/>
      <c r="H2" s="147"/>
      <c r="I2" s="147"/>
      <c r="J2" s="147"/>
      <c r="K2" s="147"/>
      <c r="L2" s="147"/>
      <c r="M2" s="147"/>
      <c r="N2" s="147"/>
      <c r="O2" s="147"/>
      <c r="P2" s="147"/>
      <c r="Q2" s="147"/>
      <c r="R2" s="147"/>
      <c r="S2" s="147"/>
      <c r="T2" s="147"/>
      <c r="U2" s="147"/>
      <c r="V2" s="147"/>
    </row>
    <row r="3" spans="1:22" s="365" customFormat="1" x14ac:dyDescent="0.35">
      <c r="A3" s="328" t="s">
        <v>611</v>
      </c>
      <c r="B3" s="327" t="s">
        <v>686</v>
      </c>
      <c r="C3" s="364"/>
      <c r="D3" s="364"/>
      <c r="E3" s="364"/>
      <c r="F3" s="364"/>
      <c r="G3" s="364"/>
      <c r="H3" s="364"/>
      <c r="I3" s="364"/>
      <c r="J3" s="364"/>
      <c r="K3" s="364"/>
      <c r="L3" s="364"/>
      <c r="M3" s="364"/>
      <c r="N3" s="364"/>
      <c r="O3" s="364"/>
      <c r="P3" s="364"/>
      <c r="Q3" s="364"/>
      <c r="R3" s="364"/>
      <c r="S3" s="364"/>
      <c r="T3" s="364"/>
      <c r="U3" s="364"/>
      <c r="V3" s="364"/>
    </row>
    <row r="4" spans="1:22" s="365" customFormat="1" x14ac:dyDescent="0.35">
      <c r="A4" s="328" t="s">
        <v>613</v>
      </c>
      <c r="B4" s="327" t="s">
        <v>687</v>
      </c>
      <c r="C4" s="326"/>
      <c r="D4" s="326"/>
      <c r="E4" s="326"/>
      <c r="F4" s="326"/>
      <c r="G4" s="326"/>
      <c r="H4" s="326"/>
      <c r="I4" s="364"/>
      <c r="J4" s="326"/>
      <c r="K4" s="326"/>
      <c r="L4" s="326"/>
      <c r="M4" s="326"/>
      <c r="N4" s="326"/>
      <c r="O4" s="326"/>
      <c r="P4" s="326"/>
      <c r="Q4" s="326"/>
      <c r="R4" s="326"/>
      <c r="S4" s="326"/>
      <c r="T4" s="326"/>
      <c r="U4" s="326"/>
      <c r="V4" s="326"/>
    </row>
    <row r="5" spans="1:22" s="365" customFormat="1" x14ac:dyDescent="0.35">
      <c r="A5" s="328"/>
      <c r="B5" s="326"/>
      <c r="C5" s="326"/>
      <c r="D5" s="326"/>
      <c r="E5" s="326"/>
      <c r="F5" s="326"/>
      <c r="G5" s="326"/>
      <c r="H5" s="326"/>
      <c r="I5" s="364"/>
      <c r="J5" s="326"/>
      <c r="K5" s="326"/>
      <c r="L5" s="326"/>
      <c r="M5" s="326"/>
      <c r="N5" s="326"/>
      <c r="O5" s="326"/>
      <c r="P5" s="326"/>
      <c r="Q5" s="326"/>
      <c r="R5" s="326"/>
      <c r="S5" s="326"/>
      <c r="T5" s="326"/>
      <c r="U5" s="326"/>
      <c r="V5" s="326"/>
    </row>
    <row r="6" spans="1:22" ht="23" x14ac:dyDescent="0.35">
      <c r="A6" s="259" t="s">
        <v>668</v>
      </c>
      <c r="B6" s="341" t="s">
        <v>458</v>
      </c>
      <c r="C6" s="341" t="s">
        <v>458</v>
      </c>
      <c r="D6" s="341" t="s">
        <v>458</v>
      </c>
      <c r="E6" s="341" t="s">
        <v>458</v>
      </c>
      <c r="F6" s="341" t="s">
        <v>458</v>
      </c>
      <c r="G6" s="341" t="s">
        <v>458</v>
      </c>
      <c r="H6" s="341" t="s">
        <v>458</v>
      </c>
      <c r="I6" s="259" t="s">
        <v>674</v>
      </c>
      <c r="J6" s="259" t="s">
        <v>674</v>
      </c>
      <c r="K6" s="259" t="s">
        <v>674</v>
      </c>
      <c r="L6" s="259" t="s">
        <v>674</v>
      </c>
      <c r="M6" s="259" t="s">
        <v>674</v>
      </c>
      <c r="N6" s="259" t="s">
        <v>674</v>
      </c>
      <c r="O6" s="259" t="s">
        <v>674</v>
      </c>
      <c r="P6" s="360" t="s">
        <v>664</v>
      </c>
      <c r="Q6" s="360" t="s">
        <v>664</v>
      </c>
      <c r="R6" s="360" t="s">
        <v>664</v>
      </c>
      <c r="S6" s="360" t="s">
        <v>664</v>
      </c>
      <c r="T6" s="360" t="s">
        <v>664</v>
      </c>
      <c r="U6" s="360" t="s">
        <v>664</v>
      </c>
      <c r="V6" s="360" t="s">
        <v>664</v>
      </c>
    </row>
    <row r="7" spans="1:22" ht="18" customHeight="1" x14ac:dyDescent="0.35">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0" t="s">
        <v>90</v>
      </c>
      <c r="Q7" s="360">
        <v>2024</v>
      </c>
      <c r="R7" s="360">
        <v>2025</v>
      </c>
      <c r="S7" s="360">
        <v>2026</v>
      </c>
      <c r="T7" s="360">
        <v>2027</v>
      </c>
      <c r="U7" s="360">
        <v>2028</v>
      </c>
      <c r="V7" s="360">
        <v>2029</v>
      </c>
    </row>
    <row r="8" spans="1:22" ht="46" x14ac:dyDescent="0.35">
      <c r="A8" s="124" t="s">
        <v>673</v>
      </c>
      <c r="B8" s="124" t="s">
        <v>673</v>
      </c>
      <c r="C8" s="124" t="s">
        <v>673</v>
      </c>
      <c r="D8" s="124" t="s">
        <v>673</v>
      </c>
      <c r="E8" s="124" t="s">
        <v>673</v>
      </c>
      <c r="F8" s="124" t="s">
        <v>673</v>
      </c>
      <c r="G8" s="124" t="s">
        <v>673</v>
      </c>
      <c r="H8" s="124" t="s">
        <v>673</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5">
      <c r="A9" s="339" t="s">
        <v>466</v>
      </c>
      <c r="B9" s="356">
        <f t="shared" ref="B9:B15" si="0">SUM(C9:H9)</f>
        <v>0</v>
      </c>
      <c r="C9" s="357">
        <f>'VPS3'!C8</f>
        <v>0</v>
      </c>
      <c r="D9" s="357">
        <f>'VPS3'!D8</f>
        <v>0</v>
      </c>
      <c r="E9" s="357">
        <f>'VPS3'!E8</f>
        <v>0</v>
      </c>
      <c r="F9" s="357">
        <f>'VPS3'!F8</f>
        <v>0</v>
      </c>
      <c r="G9" s="357">
        <f>'VPS3'!G8</f>
        <v>0</v>
      </c>
      <c r="H9" s="357">
        <f>'VPS3'!H8</f>
        <v>0</v>
      </c>
      <c r="I9" s="356">
        <f t="shared" ref="I9:I15" si="1">SUM(J9:O9)</f>
        <v>0</v>
      </c>
      <c r="J9" s="357">
        <f>SUMIFS('D5'!$AW$11:$AW$4863,'D5'!$BL$11:$BL$4863,J$7,'D5'!$BQ$11:$BQ$4863,"taip")</f>
        <v>0</v>
      </c>
      <c r="K9" s="357">
        <f>SUMIFS('D5'!$AW$11:$AW$4863,'D5'!$BL$11:$BL$4863,K$7,'D5'!$BQ$11:$BQ$4863,"taip")</f>
        <v>0</v>
      </c>
      <c r="L9" s="357">
        <f>SUMIFS('D5'!$AW$11:$AW$4863,'D5'!$BL$11:$BL$4863,L$7,'D5'!$BQ$11:$BQ$4863,"taip")</f>
        <v>0</v>
      </c>
      <c r="M9" s="357">
        <f>SUMIFS('D5'!$AW$11:$AW$4863,'D5'!$BL$11:$BL$4863,M$7,'D5'!$BQ$11:$BQ$4863,"taip")</f>
        <v>0</v>
      </c>
      <c r="N9" s="357">
        <f>SUMIFS('D5'!$AW$11:$AW$4863,'D5'!$BL$11:$BL$4863,N$7,'D5'!$BQ$11:$BQ$4863,"taip")</f>
        <v>0</v>
      </c>
      <c r="O9" s="357">
        <f>SUMIFS('D5'!$AW$11:$AW$4863,'D5'!$BL$11:$BL$4863,O$7,'D5'!$BQ$11:$BQ$4863,"taip")</f>
        <v>0</v>
      </c>
      <c r="P9" s="358">
        <f>IF(B9&gt;0,I9/B9*100,0)</f>
        <v>0</v>
      </c>
      <c r="Q9" s="359">
        <f>IF(C9&gt;0,J9/C9*100,0)</f>
        <v>0</v>
      </c>
      <c r="R9" s="359">
        <f t="shared" ref="R9:V9" si="2">IF(D9&gt;0,K9/D9*100,0)</f>
        <v>0</v>
      </c>
      <c r="S9" s="359">
        <f t="shared" si="2"/>
        <v>0</v>
      </c>
      <c r="T9" s="359">
        <f t="shared" si="2"/>
        <v>0</v>
      </c>
      <c r="U9" s="359">
        <f t="shared" si="2"/>
        <v>0</v>
      </c>
      <c r="V9" s="359">
        <f t="shared" si="2"/>
        <v>0</v>
      </c>
    </row>
    <row r="10" spans="1:22" ht="23" x14ac:dyDescent="0.35">
      <c r="A10" s="339" t="s">
        <v>467</v>
      </c>
      <c r="B10" s="356">
        <f t="shared" si="0"/>
        <v>0</v>
      </c>
      <c r="C10" s="357">
        <f>'VPS3'!C9</f>
        <v>0</v>
      </c>
      <c r="D10" s="357">
        <f>'VPS3'!D9</f>
        <v>0</v>
      </c>
      <c r="E10" s="357">
        <f>'VPS3'!E9</f>
        <v>0</v>
      </c>
      <c r="F10" s="357">
        <f>'VPS3'!F9</f>
        <v>0</v>
      </c>
      <c r="G10" s="357">
        <f>'VPS3'!G9</f>
        <v>0</v>
      </c>
      <c r="H10" s="357">
        <f>'VPS3'!H9</f>
        <v>0</v>
      </c>
      <c r="I10" s="356">
        <f t="shared" si="1"/>
        <v>0</v>
      </c>
      <c r="J10" s="357">
        <f>SUMIFS('D5'!$AX$11:$AX$4863,'D5'!$BL$11:$BL$4863,J$7,'D5'!$BQ$11:$BQ$4863,"taip")</f>
        <v>0</v>
      </c>
      <c r="K10" s="357">
        <f>SUMIFS('D5'!$AX$11:$AX$4863,'D5'!$BL$11:$BL$4863,K$7,'D5'!$BQ$11:$BQ$4863,"taip")</f>
        <v>0</v>
      </c>
      <c r="L10" s="357">
        <f>SUMIFS('D5'!$AX$11:$AX$4863,'D5'!$BL$11:$BL$4863,L$7,'D5'!$BQ$11:$BQ$4863,"taip")</f>
        <v>0</v>
      </c>
      <c r="M10" s="357">
        <f>SUMIFS('D5'!$AX$11:$AX$4863,'D5'!$BL$11:$BL$4863,M$7,'D5'!$BQ$11:$BQ$4863,"taip")</f>
        <v>0</v>
      </c>
      <c r="N10" s="357">
        <f>SUMIFS('D5'!$AX$11:$AX$4863,'D5'!$BL$11:$BL$4863,N$7,'D5'!$BQ$11:$BQ$4863,"taip")</f>
        <v>0</v>
      </c>
      <c r="O10" s="357">
        <f>SUMIFS('D5'!$AX$11:$AX$4863,'D5'!$BL$11:$BL$4863,O$7,'D5'!$BQ$11:$BQ$4863,"taip")</f>
        <v>0</v>
      </c>
      <c r="P10" s="358">
        <f t="shared" ref="P10:P15" si="3">IF(B10&gt;0,I10/B10*100,0)</f>
        <v>0</v>
      </c>
      <c r="Q10" s="359">
        <f t="shared" ref="Q10:Q15" si="4">IF(C10&gt;0,J10/C10*100,0)</f>
        <v>0</v>
      </c>
      <c r="R10" s="359">
        <f t="shared" ref="R10:R15" si="5">IF(D10&gt;0,K10/D10*100,0)</f>
        <v>0</v>
      </c>
      <c r="S10" s="359">
        <f t="shared" ref="S10:S15" si="6">IF(E10&gt;0,L10/E10*100,0)</f>
        <v>0</v>
      </c>
      <c r="T10" s="359">
        <f t="shared" ref="T10:T15" si="7">IF(F10&gt;0,M10/F10*100,0)</f>
        <v>0</v>
      </c>
      <c r="U10" s="359">
        <f t="shared" ref="U10:U15" si="8">IF(G10&gt;0,N10/G10*100,0)</f>
        <v>0</v>
      </c>
      <c r="V10" s="359">
        <f t="shared" ref="V10:V15" si="9">IF(H10&gt;0,O10/H10*100,0)</f>
        <v>0</v>
      </c>
    </row>
    <row r="11" spans="1:22" x14ac:dyDescent="0.35">
      <c r="A11" s="339" t="s">
        <v>86</v>
      </c>
      <c r="B11" s="389">
        <f t="shared" si="0"/>
        <v>14.5</v>
      </c>
      <c r="C11" s="357">
        <f>'VPS3'!C10</f>
        <v>0</v>
      </c>
      <c r="D11" s="357">
        <f>'VPS3'!D10</f>
        <v>0</v>
      </c>
      <c r="E11" s="357">
        <f>'VPS3'!E10</f>
        <v>14</v>
      </c>
      <c r="F11" s="388">
        <f>'VPS3'!F10</f>
        <v>0.5</v>
      </c>
      <c r="G11" s="357">
        <f>'VPS3'!G10</f>
        <v>0</v>
      </c>
      <c r="H11" s="357">
        <f>'VPS3'!H10</f>
        <v>0</v>
      </c>
      <c r="I11" s="356">
        <f t="shared" si="1"/>
        <v>1</v>
      </c>
      <c r="J11" s="357">
        <f>SUMIFS('D5'!$AY$11:$AY$4863,'D5'!$BM$11:$BM$4863,J$7,'D5'!$BR$11:$BR$4863,"taip")</f>
        <v>0</v>
      </c>
      <c r="K11" s="357">
        <f>SUMIFS('D5'!$AY$11:$AY$4863,'D5'!$BM$11:$BM$4863,K$7,'D5'!$BR$11:$BR$4863,"taip")</f>
        <v>1</v>
      </c>
      <c r="L11" s="357">
        <f>SUMIFS('D5'!$AY$11:$AY$4863,'D5'!$BM$11:$BM$4863,L$7,'D5'!$BR$11:$BR$4863,"taip")</f>
        <v>0</v>
      </c>
      <c r="M11" s="357">
        <f>SUMIFS('D5'!$AY$11:$AY$4863,'D5'!$BM$11:$BM$4863,M$7,'D5'!$BR$11:$BR$4863,"taip")</f>
        <v>0</v>
      </c>
      <c r="N11" s="357">
        <f>SUMIFS('D5'!$AY$11:$AY$4863,'D5'!$BM$11:$BM$4863,N$7,'D5'!$BR$11:$BR$4863,"taip")</f>
        <v>0</v>
      </c>
      <c r="O11" s="357">
        <f>SUMIFS('D5'!$AY$11:$AY$4863,'D5'!$BM$11:$BM$4863,O$7,'D5'!$BR$11:$BR$4863,"taip")</f>
        <v>0</v>
      </c>
      <c r="P11" s="358">
        <f t="shared" si="3"/>
        <v>6.8965517241379306</v>
      </c>
      <c r="Q11" s="359">
        <f t="shared" si="4"/>
        <v>0</v>
      </c>
      <c r="R11" s="359">
        <f t="shared" si="5"/>
        <v>0</v>
      </c>
      <c r="S11" s="359">
        <f t="shared" si="6"/>
        <v>0</v>
      </c>
      <c r="T11" s="359">
        <f t="shared" si="7"/>
        <v>0</v>
      </c>
      <c r="U11" s="359">
        <f t="shared" si="8"/>
        <v>0</v>
      </c>
      <c r="V11" s="359">
        <f t="shared" si="9"/>
        <v>0</v>
      </c>
    </row>
    <row r="12" spans="1:22" ht="23" x14ac:dyDescent="0.35">
      <c r="A12" s="339" t="s">
        <v>468</v>
      </c>
      <c r="B12" s="356">
        <f t="shared" si="0"/>
        <v>4</v>
      </c>
      <c r="C12" s="357">
        <f>'VPS3'!C11</f>
        <v>0</v>
      </c>
      <c r="D12" s="357">
        <f>'VPS3'!D11</f>
        <v>0</v>
      </c>
      <c r="E12" s="357">
        <f>'VPS3'!E11</f>
        <v>1</v>
      </c>
      <c r="F12" s="357">
        <f>'VPS3'!F11</f>
        <v>3</v>
      </c>
      <c r="G12" s="357">
        <f>'VPS3'!G11</f>
        <v>0</v>
      </c>
      <c r="H12" s="357">
        <f>'VPS3'!H11</f>
        <v>0</v>
      </c>
      <c r="I12" s="356">
        <f t="shared" si="1"/>
        <v>1</v>
      </c>
      <c r="J12" s="357">
        <f>SUMIFS('D5'!$AZ$11:$AZ$4863,'D5'!$BL$11:$BL$4863,J$7,'D5'!$BQ$11:$BQ$4863,"taip")</f>
        <v>0</v>
      </c>
      <c r="K12" s="357">
        <f>SUMIFS('D5'!$AZ$11:$AZ$4863,'D5'!$BL$11:$BL$4863,K$7,'D5'!$BQ$11:$BQ$4863,"taip")</f>
        <v>1</v>
      </c>
      <c r="L12" s="357">
        <f>SUMIFS('D5'!$AZ$11:$AZ$4863,'D5'!$BL$11:$BL$4863,L$7,'D5'!$BQ$11:$BQ$4863,"taip")</f>
        <v>0</v>
      </c>
      <c r="M12" s="357">
        <f>SUMIFS('D5'!$AZ$11:$AZ$4863,'D5'!$BL$11:$BL$4863,M$7,'D5'!$BQ$11:$BQ$4863,"taip")</f>
        <v>0</v>
      </c>
      <c r="N12" s="357">
        <f>SUMIFS('D5'!$AZ$11:$AZ$4863,'D5'!$BL$11:$BL$4863,N$7,'D5'!$BQ$11:$BQ$4863,"taip")</f>
        <v>0</v>
      </c>
      <c r="O12" s="357">
        <f>SUMIFS('D5'!$AZ$11:$AZ$4863,'D5'!$BL$11:$BL$4863,O$7,'D5'!$BQ$11:$BQ$4863,"taip")</f>
        <v>0</v>
      </c>
      <c r="P12" s="358">
        <f t="shared" si="3"/>
        <v>25</v>
      </c>
      <c r="Q12" s="359">
        <f t="shared" si="4"/>
        <v>0</v>
      </c>
      <c r="R12" s="359">
        <f t="shared" si="5"/>
        <v>0</v>
      </c>
      <c r="S12" s="359">
        <f t="shared" si="6"/>
        <v>0</v>
      </c>
      <c r="T12" s="359">
        <f t="shared" si="7"/>
        <v>0</v>
      </c>
      <c r="U12" s="359">
        <f t="shared" si="8"/>
        <v>0</v>
      </c>
      <c r="V12" s="359">
        <f t="shared" si="9"/>
        <v>0</v>
      </c>
    </row>
    <row r="13" spans="1:22" x14ac:dyDescent="0.35">
      <c r="A13" s="339" t="s">
        <v>469</v>
      </c>
      <c r="B13" s="356">
        <f t="shared" si="0"/>
        <v>4</v>
      </c>
      <c r="C13" s="357">
        <f>'VPS3'!C12</f>
        <v>0</v>
      </c>
      <c r="D13" s="357">
        <f>'VPS3'!D12</f>
        <v>0</v>
      </c>
      <c r="E13" s="357">
        <f>'VPS3'!E12</f>
        <v>0</v>
      </c>
      <c r="F13" s="357">
        <f>'VPS3'!F12</f>
        <v>4</v>
      </c>
      <c r="G13" s="357">
        <f>'VPS3'!G12</f>
        <v>0</v>
      </c>
      <c r="H13" s="357">
        <f>'VPS3'!H12</f>
        <v>0</v>
      </c>
      <c r="I13" s="356">
        <f t="shared" si="1"/>
        <v>1</v>
      </c>
      <c r="J13" s="357">
        <f>SUMIFS('D5'!$BA$11:$BA$4863,'D5'!$BL$11:$BL$4863,J$7,'D5'!$BQ$11:$BQ$4863,"taip")</f>
        <v>0</v>
      </c>
      <c r="K13" s="357">
        <f>SUMIFS('D5'!$BA$11:$BA$4863,'D5'!$BL$11:$BL$4863,K$7,'D5'!$BQ$11:$BQ$4863,"taip")</f>
        <v>1</v>
      </c>
      <c r="L13" s="357">
        <f>SUMIFS('D5'!$BA$11:$BA$4863,'D5'!$BL$11:$BL$4863,L$7,'D5'!$BQ$11:$BQ$4863,"taip")</f>
        <v>0</v>
      </c>
      <c r="M13" s="357">
        <f>SUMIFS('D5'!$BA$11:$BA$4863,'D5'!$BL$11:$BL$4863,M$7,'D5'!$BQ$11:$BQ$4863,"taip")</f>
        <v>0</v>
      </c>
      <c r="N13" s="357">
        <f>SUMIFS('D5'!$BA$11:$BA$4863,'D5'!$BL$11:$BL$4863,N$7,'D5'!$BQ$11:$BQ$4863,"taip")</f>
        <v>0</v>
      </c>
      <c r="O13" s="357">
        <f>SUMIFS('D5'!$BA$11:$BA$4863,'D5'!$BL$11:$BL$4863,O$7,'D5'!$BQ$11:$BQ$4863,"taip")</f>
        <v>0</v>
      </c>
      <c r="P13" s="358">
        <f t="shared" si="3"/>
        <v>25</v>
      </c>
      <c r="Q13" s="359">
        <f t="shared" si="4"/>
        <v>0</v>
      </c>
      <c r="R13" s="359">
        <f t="shared" si="5"/>
        <v>0</v>
      </c>
      <c r="S13" s="359">
        <f t="shared" si="6"/>
        <v>0</v>
      </c>
      <c r="T13" s="359">
        <f t="shared" si="7"/>
        <v>0</v>
      </c>
      <c r="U13" s="359">
        <f t="shared" si="8"/>
        <v>0</v>
      </c>
      <c r="V13" s="359">
        <f t="shared" si="9"/>
        <v>0</v>
      </c>
    </row>
    <row r="14" spans="1:22" x14ac:dyDescent="0.35">
      <c r="A14" s="339" t="s">
        <v>87</v>
      </c>
      <c r="B14" s="356">
        <f t="shared" si="0"/>
        <v>2000</v>
      </c>
      <c r="C14" s="357">
        <f>'VPS3'!C13</f>
        <v>0</v>
      </c>
      <c r="D14" s="357">
        <f>'VPS3'!D13</f>
        <v>0</v>
      </c>
      <c r="E14" s="357">
        <f>'VPS3'!E13</f>
        <v>1950</v>
      </c>
      <c r="F14" s="357">
        <f>'VPS3'!F13</f>
        <v>50</v>
      </c>
      <c r="G14" s="357">
        <f>'VPS3'!G13</f>
        <v>0</v>
      </c>
      <c r="H14" s="357">
        <f>'VPS3'!H13</f>
        <v>0</v>
      </c>
      <c r="I14" s="356">
        <f t="shared" si="1"/>
        <v>976</v>
      </c>
      <c r="J14" s="357">
        <f>SUMIFS('D5'!$BB$11:$BB$4863,'D5'!$BL$11:$BL$4863,J$7,'D5'!$BQ$11:$BQ$4863,"taip")</f>
        <v>0</v>
      </c>
      <c r="K14" s="357">
        <f>SUMIFS('D5'!$BB$11:$BB$4863,'D5'!$BL$11:$BL$4863,K$7,'D5'!$BQ$11:$BQ$4863,"taip")</f>
        <v>560</v>
      </c>
      <c r="L14" s="357">
        <f>SUMIFS('D5'!$BB$11:$BB$4863,'D5'!$BL$11:$BL$4863,L$7,'D5'!$BQ$11:$BQ$4863,"taip")</f>
        <v>416</v>
      </c>
      <c r="M14" s="357">
        <f>SUMIFS('D5'!$BB$11:$BB$4863,'D5'!$BL$11:$BL$4863,M$7,'D5'!$BQ$11:$BQ$4863,"taip")</f>
        <v>0</v>
      </c>
      <c r="N14" s="357">
        <f>SUMIFS('D5'!$BB$11:$BB$4863,'D5'!$BL$11:$BL$4863,N$7,'D5'!$BQ$11:$BQ$4863,"taip")</f>
        <v>0</v>
      </c>
      <c r="O14" s="357">
        <f>SUMIFS('D5'!$BB$11:$BB$4863,'D5'!$BL$11:$BL$4863,O$7,'D5'!$BQ$11:$BQ$4863,"taip")</f>
        <v>0</v>
      </c>
      <c r="P14" s="358">
        <f t="shared" si="3"/>
        <v>48.8</v>
      </c>
      <c r="Q14" s="359">
        <f t="shared" si="4"/>
        <v>0</v>
      </c>
      <c r="R14" s="359">
        <f t="shared" si="5"/>
        <v>0</v>
      </c>
      <c r="S14" s="359">
        <f t="shared" si="6"/>
        <v>21.333333333333336</v>
      </c>
      <c r="T14" s="359">
        <f t="shared" si="7"/>
        <v>0</v>
      </c>
      <c r="U14" s="359">
        <f t="shared" si="8"/>
        <v>0</v>
      </c>
      <c r="V14" s="359">
        <f t="shared" si="9"/>
        <v>0</v>
      </c>
    </row>
    <row r="15" spans="1:22" x14ac:dyDescent="0.35">
      <c r="A15" s="339" t="s">
        <v>470</v>
      </c>
      <c r="B15" s="356">
        <f t="shared" si="0"/>
        <v>70</v>
      </c>
      <c r="C15" s="357">
        <f>'VPS3'!C14</f>
        <v>0</v>
      </c>
      <c r="D15" s="357">
        <f>'VPS3'!D14</f>
        <v>0</v>
      </c>
      <c r="E15" s="357">
        <f>'VPS3'!E14</f>
        <v>60</v>
      </c>
      <c r="F15" s="357">
        <f>'VPS3'!F14</f>
        <v>10</v>
      </c>
      <c r="G15" s="357">
        <f>'VPS3'!G14</f>
        <v>0</v>
      </c>
      <c r="H15" s="357">
        <f>'VPS3'!H14</f>
        <v>0</v>
      </c>
      <c r="I15" s="356">
        <f t="shared" si="1"/>
        <v>27</v>
      </c>
      <c r="J15" s="357">
        <f>SUMIFS('D5'!$BC$11:$BC$4863,'D5'!$BL$11:$BL$4863,J$7,'D5'!$BQ$11:$BQ$4863,"taip")</f>
        <v>0</v>
      </c>
      <c r="K15" s="357">
        <f>SUMIFS('D5'!$BC$11:$BC$4863,'D5'!$BL$11:$BL$4863,K$7,'D5'!$BQ$11:$BQ$4863,"taip")</f>
        <v>27</v>
      </c>
      <c r="L15" s="357">
        <f>SUMIFS('D5'!$BC$11:$BC$4863,'D5'!$BL$11:$BL$4863,L$7,'D5'!$BQ$11:$BQ$4863,"taip")</f>
        <v>0</v>
      </c>
      <c r="M15" s="357">
        <f>SUMIFS('D5'!$BC$11:$BC$4863,'D5'!$BL$11:$BL$4863,M$7,'D5'!$BQ$11:$BQ$4863,"taip")</f>
        <v>0</v>
      </c>
      <c r="N15" s="357">
        <f>SUMIFS('D5'!$BC$11:$BC$4863,'D5'!$BL$11:$BL$4863,N$7,'D5'!$BQ$11:$BQ$4863,"taip")</f>
        <v>0</v>
      </c>
      <c r="O15" s="357">
        <f>SUMIFS('D5'!$BC$11:$BC$4863,'D5'!$BL$11:$BL$4863,O$7,'D5'!$BQ$11:$BQ$4863,"taip")</f>
        <v>0</v>
      </c>
      <c r="P15" s="358">
        <f t="shared" si="3"/>
        <v>38.571428571428577</v>
      </c>
      <c r="Q15" s="359">
        <f t="shared" si="4"/>
        <v>0</v>
      </c>
      <c r="R15" s="359">
        <f t="shared" si="5"/>
        <v>0</v>
      </c>
      <c r="S15" s="359">
        <f t="shared" si="6"/>
        <v>0</v>
      </c>
      <c r="T15" s="359">
        <f t="shared" si="7"/>
        <v>0</v>
      </c>
      <c r="U15" s="359">
        <f t="shared" si="8"/>
        <v>0</v>
      </c>
      <c r="V15" s="359">
        <f t="shared" si="9"/>
        <v>0</v>
      </c>
    </row>
    <row r="18" spans="1:16" x14ac:dyDescent="0.35">
      <c r="A18" s="275" t="s">
        <v>523</v>
      </c>
      <c r="B18" s="490" t="s">
        <v>675</v>
      </c>
      <c r="C18" s="490"/>
      <c r="D18" s="490"/>
      <c r="E18" s="490"/>
      <c r="F18" s="490"/>
      <c r="G18" s="490"/>
      <c r="H18" s="490"/>
      <c r="I18" s="490"/>
      <c r="J18" s="490"/>
      <c r="K18" s="490"/>
      <c r="L18" s="490"/>
      <c r="M18" s="490"/>
      <c r="N18" s="490"/>
      <c r="O18" s="490"/>
      <c r="P18" s="490"/>
    </row>
    <row r="19" spans="1:16" ht="33.75" customHeight="1" x14ac:dyDescent="0.35">
      <c r="A19" s="285">
        <v>2024</v>
      </c>
      <c r="B19" s="491" t="s">
        <v>906</v>
      </c>
      <c r="C19" s="491"/>
      <c r="D19" s="491"/>
      <c r="E19" s="491"/>
      <c r="F19" s="491"/>
      <c r="G19" s="491"/>
      <c r="H19" s="491"/>
      <c r="I19" s="491"/>
      <c r="J19" s="491"/>
      <c r="K19" s="491"/>
      <c r="L19" s="491"/>
      <c r="M19" s="491"/>
      <c r="N19" s="491"/>
      <c r="O19" s="491"/>
      <c r="P19" s="491"/>
    </row>
    <row r="20" spans="1:16" ht="127.5" customHeight="1" x14ac:dyDescent="0.35">
      <c r="A20" s="285">
        <v>2025</v>
      </c>
      <c r="B20" s="491" t="s">
        <v>929</v>
      </c>
      <c r="C20" s="491"/>
      <c r="D20" s="491"/>
      <c r="E20" s="491"/>
      <c r="F20" s="491"/>
      <c r="G20" s="491"/>
      <c r="H20" s="491"/>
      <c r="I20" s="491"/>
      <c r="J20" s="491"/>
      <c r="K20" s="491"/>
      <c r="L20" s="491"/>
      <c r="M20" s="491"/>
      <c r="N20" s="491"/>
      <c r="O20" s="491"/>
      <c r="P20" s="491"/>
    </row>
    <row r="21" spans="1:16" ht="55.15" customHeight="1" x14ac:dyDescent="0.35">
      <c r="A21" s="285">
        <v>2026</v>
      </c>
      <c r="B21" s="489"/>
      <c r="C21" s="489"/>
      <c r="D21" s="489"/>
      <c r="E21" s="489"/>
      <c r="F21" s="489"/>
      <c r="G21" s="489"/>
      <c r="H21" s="489"/>
      <c r="I21" s="489"/>
      <c r="J21" s="489"/>
      <c r="K21" s="489"/>
      <c r="L21" s="489"/>
      <c r="M21" s="489"/>
      <c r="N21" s="489"/>
      <c r="O21" s="489"/>
      <c r="P21" s="489"/>
    </row>
    <row r="22" spans="1:16" ht="60.65" customHeight="1" x14ac:dyDescent="0.35">
      <c r="A22" s="285">
        <v>2027</v>
      </c>
      <c r="B22" s="489"/>
      <c r="C22" s="489"/>
      <c r="D22" s="489"/>
      <c r="E22" s="489"/>
      <c r="F22" s="489"/>
      <c r="G22" s="489"/>
      <c r="H22" s="489"/>
      <c r="I22" s="489"/>
      <c r="J22" s="489"/>
      <c r="K22" s="489"/>
      <c r="L22" s="489"/>
      <c r="M22" s="489"/>
      <c r="N22" s="489"/>
      <c r="O22" s="489"/>
      <c r="P22" s="489"/>
    </row>
    <row r="23" spans="1:16" ht="62.5" customHeight="1" x14ac:dyDescent="0.35">
      <c r="A23" s="285">
        <v>2028</v>
      </c>
      <c r="B23" s="489"/>
      <c r="C23" s="489"/>
      <c r="D23" s="489"/>
      <c r="E23" s="489"/>
      <c r="F23" s="489"/>
      <c r="G23" s="489"/>
      <c r="H23" s="489"/>
      <c r="I23" s="489"/>
      <c r="J23" s="489"/>
      <c r="K23" s="489"/>
      <c r="L23" s="489"/>
      <c r="M23" s="489"/>
      <c r="N23" s="489"/>
      <c r="O23" s="489"/>
      <c r="P23" s="489"/>
    </row>
    <row r="24" spans="1:16" ht="63" customHeight="1" x14ac:dyDescent="0.35">
      <c r="A24" s="285">
        <v>2029</v>
      </c>
      <c r="B24" s="489"/>
      <c r="C24" s="489"/>
      <c r="D24" s="489"/>
      <c r="E24" s="489"/>
      <c r="F24" s="489"/>
      <c r="G24" s="489"/>
      <c r="H24" s="489"/>
      <c r="I24" s="489"/>
      <c r="J24" s="489"/>
      <c r="K24" s="489"/>
      <c r="L24" s="489"/>
      <c r="M24" s="489"/>
      <c r="N24" s="489"/>
      <c r="O24" s="489"/>
      <c r="P24" s="489"/>
    </row>
  </sheetData>
  <mergeCells count="7">
    <mergeCell ref="B23:P23"/>
    <mergeCell ref="B24:P24"/>
    <mergeCell ref="B18:P18"/>
    <mergeCell ref="B19:P19"/>
    <mergeCell ref="B20:P20"/>
    <mergeCell ref="B21:P21"/>
    <mergeCell ref="B22:P22"/>
  </mergeCells>
  <phoneticPr fontId="19"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F11" sqref="F11"/>
    </sheetView>
  </sheetViews>
  <sheetFormatPr defaultRowHeight="14.5" x14ac:dyDescent="0.35"/>
  <cols>
    <col min="1" max="1" width="14.453125" customWidth="1"/>
    <col min="2" max="2" width="11.7265625" customWidth="1"/>
    <col min="3" max="3" width="50.26953125" customWidth="1"/>
    <col min="4" max="4" width="24.7265625" customWidth="1"/>
    <col min="5" max="5" width="16.26953125" customWidth="1"/>
  </cols>
  <sheetData>
    <row r="1" spans="1:29" ht="20" x14ac:dyDescent="0.35">
      <c r="A1" s="316"/>
      <c r="B1" s="316"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5" customHeight="1" x14ac:dyDescent="0.35">
      <c r="A2" s="328" t="s">
        <v>611</v>
      </c>
      <c r="B2" s="326"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5">
      <c r="A3" s="328" t="s">
        <v>613</v>
      </c>
      <c r="B3" s="326"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5">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5">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6" x14ac:dyDescent="0.35">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5">
      <c r="A7" s="255" t="s">
        <v>90</v>
      </c>
      <c r="B7" s="253"/>
      <c r="C7" s="254"/>
      <c r="D7" s="253"/>
      <c r="E7" s="258">
        <f>SUM(E8:E27)</f>
        <v>16</v>
      </c>
      <c r="F7" s="258">
        <f>SUM(F8:F27)</f>
        <v>7</v>
      </c>
      <c r="G7" s="258">
        <f t="shared" ref="G7:Q7" si="0">SUM(G8:G27)</f>
        <v>12</v>
      </c>
      <c r="H7" s="258">
        <f t="shared" si="0"/>
        <v>0</v>
      </c>
      <c r="I7" s="258">
        <f t="shared" si="0"/>
        <v>0</v>
      </c>
      <c r="J7" s="258">
        <f t="shared" si="0"/>
        <v>0</v>
      </c>
      <c r="K7" s="258">
        <f t="shared" si="0"/>
        <v>0</v>
      </c>
      <c r="L7" s="258">
        <f t="shared" si="0"/>
        <v>12</v>
      </c>
      <c r="M7" s="258">
        <f t="shared" si="0"/>
        <v>6</v>
      </c>
      <c r="N7" s="258">
        <f t="shared" si="0"/>
        <v>5</v>
      </c>
      <c r="O7" s="258">
        <f t="shared" si="0"/>
        <v>0</v>
      </c>
      <c r="P7" s="258">
        <f t="shared" si="0"/>
        <v>6</v>
      </c>
      <c r="Q7" s="258">
        <f t="shared" si="0"/>
        <v>6</v>
      </c>
      <c r="R7" s="258">
        <f>SUM(R8:R27)</f>
        <v>276050</v>
      </c>
      <c r="S7" s="258">
        <f t="shared" ref="S7" si="1">SUM(S8:S27)</f>
        <v>674488</v>
      </c>
      <c r="T7" s="258">
        <f t="shared" ref="T7" si="2">SUM(T8:T27)</f>
        <v>0</v>
      </c>
      <c r="U7" s="258">
        <f t="shared" ref="U7" si="3">SUM(U8:U27)</f>
        <v>0</v>
      </c>
      <c r="V7" s="258">
        <f t="shared" ref="V7" si="4">SUM(V8:V27)</f>
        <v>0</v>
      </c>
      <c r="W7" s="258">
        <f t="shared" ref="W7" si="5">SUM(W8:W27)</f>
        <v>0</v>
      </c>
      <c r="X7" s="258">
        <f t="shared" ref="X7" si="6">SUM(X8:X27)</f>
        <v>674488</v>
      </c>
      <c r="Y7" s="258">
        <f t="shared" ref="Y7" si="7">SUM(Y8:Y27)</f>
        <v>498438</v>
      </c>
      <c r="Z7" s="258">
        <f t="shared" ref="Z7" si="8">SUM(Z8:Z27)</f>
        <v>410071</v>
      </c>
      <c r="AA7" s="258">
        <f t="shared" ref="AA7" si="9">SUM(AA8:AA27)</f>
        <v>0</v>
      </c>
      <c r="AB7" s="258">
        <f t="shared" ref="AB7" si="10">SUM(AB8:AB27)</f>
        <v>498438</v>
      </c>
      <c r="AC7" s="258">
        <f t="shared" ref="AC7" si="11">SUM(AC8:AC27)</f>
        <v>176050</v>
      </c>
    </row>
    <row r="8" spans="1:29" ht="34.5" x14ac:dyDescent="0.35">
      <c r="A8" s="13" t="s">
        <v>12</v>
      </c>
      <c r="B8" s="197" t="str">
        <f>'VPS1'!C10</f>
        <v>MAZE</v>
      </c>
      <c r="C8" s="257" t="str">
        <f>'VPS1'!D10</f>
        <v xml:space="preserve">Tvarios ir patrauklios viešosios infrastruktūros kūrimas skatinant kultūros plėtrą, švietimo ir socialinės įtraukties iniciatyvas, gyventojų sveikatingumą ir fizinį aktyvumą vietos lygmeniu </v>
      </c>
      <c r="D8" s="54" t="str">
        <f>'VPS1'!J10</f>
        <v>MAŽE-LEADER-20VVG-08-01</v>
      </c>
      <c r="E8" s="199">
        <f>'VPS1'!F10</f>
        <v>4</v>
      </c>
      <c r="F8" s="256">
        <f>COUNTIFS('D5'!$B$11:$B$4863,'A5'!$D8,'D5'!R$11:R$4863,"taip")</f>
        <v>1</v>
      </c>
      <c r="G8" s="256">
        <f>COUNTIFS('D5'!$B$11:$B$4863,'A5'!$D8,'D5'!S$11:S$4863,"taip")</f>
        <v>1</v>
      </c>
      <c r="H8" s="256">
        <f>COUNTIFS('D5'!$B$11:$B$4863,'A5'!$D8,'D5'!T$11:T$4863,"taip")</f>
        <v>0</v>
      </c>
      <c r="I8" s="256">
        <f>COUNTIFS('D5'!$B$11:$B$4863,'A5'!$D8,'D5'!U$11:U$4863,"taip")</f>
        <v>0</v>
      </c>
      <c r="J8" s="256">
        <f>COUNTIFS('D5'!$B$11:$B$4863,'A5'!$D8,'D5'!V$11:V$4863,"taip")</f>
        <v>0</v>
      </c>
      <c r="K8" s="256">
        <f>COUNTIFS('D5'!$B$11:$B$4863,'A5'!$D8,'D5'!W$11:W$4863,"taip")</f>
        <v>0</v>
      </c>
      <c r="L8" s="256">
        <f>COUNTIFS('D5'!$B$11:$B$4863,'A5'!$D8,'D5'!X$11:X$4863,"taip")</f>
        <v>1</v>
      </c>
      <c r="M8" s="256">
        <f>COUNTIFS('D5'!$B$11:$B$4863,'A5'!$D8,'D5'!Y$11:Y$4863,"taip")</f>
        <v>0</v>
      </c>
      <c r="N8" s="256">
        <f>COUNTIFS('D5'!$B$11:$B$4863,'A5'!$D8,'D5'!Z$11:Z$4863,"taip")</f>
        <v>0</v>
      </c>
      <c r="O8" s="256">
        <f>COUNTIFS('D5'!$B$11:$B$4863,'A5'!$D8,'D5'!AA$11:AA$4863,"taip")</f>
        <v>0</v>
      </c>
      <c r="P8" s="256">
        <f>COUNTIFS('D5'!$B$11:$B$4863,'A5'!$D8,'D5'!AB$11:AB$4863,"taip")</f>
        <v>1</v>
      </c>
      <c r="Q8" s="256">
        <f>COUNTIFS('D5'!$B$11:$B$4863,'A5'!$D8,'D5'!AC$11:AC$4863,"taip")</f>
        <v>1</v>
      </c>
      <c r="R8" s="256">
        <f>SUMIFS('D5'!$AG$11:$AG$4863,'D5'!$B$11:$B$4863,'A5'!$D8,'D5'!R$11:R$4863,"taip")</f>
        <v>100000</v>
      </c>
      <c r="S8" s="256">
        <f>SUMIFS('D5'!$AG$11:$AG$4863,'D5'!$B$11:$B$4863,'A5'!$D8,'D5'!S$11:S$4863,"taip")</f>
        <v>100000</v>
      </c>
      <c r="T8" s="256">
        <f>SUMIFS('D5'!$AG$11:$AG$4863,'D5'!$B$11:$B$4863,'A5'!$D8,'D5'!T$11:T$4863,"taip")</f>
        <v>0</v>
      </c>
      <c r="U8" s="256">
        <f>SUMIFS('D5'!$AG$11:$AG$4863,'D5'!$B$11:$B$4863,'A5'!$D8,'D5'!U$11:U$4863,"taip")</f>
        <v>0</v>
      </c>
      <c r="V8" s="256">
        <f>SUMIFS('D5'!$AG$11:$AG$4863,'D5'!$B$11:$B$4863,'A5'!$D8,'D5'!V$11:V$4863,"taip")</f>
        <v>0</v>
      </c>
      <c r="W8" s="256">
        <f>SUMIFS('D5'!$AG$11:$AG$4863,'D5'!$B$11:$B$4863,'A5'!$D8,'D5'!W$11:W$4863,"taip")</f>
        <v>0</v>
      </c>
      <c r="X8" s="256">
        <f>SUMIFS('D5'!$AG$11:$AG$4863,'D5'!$B$11:$B$4863,'A5'!$D8,'D5'!X$11:X$4863,"taip")</f>
        <v>100000</v>
      </c>
      <c r="Y8" s="256">
        <f>SUMIFS('D5'!$AG$11:$AG$4863,'D5'!$B$11:$B$4863,'A5'!$D8,'D5'!Y$11:Y$4863,"taip")</f>
        <v>0</v>
      </c>
      <c r="Z8" s="256">
        <f>SUMIFS('D5'!$AG$11:$AG$4863,'D5'!$B$11:$B$4863,'A5'!$D8,'D5'!Z$11:Z$4863,"taip")</f>
        <v>0</v>
      </c>
      <c r="AA8" s="256">
        <f>SUMIFS('D5'!$AG$11:$AG$4863,'D5'!$B$11:$B$4863,'A5'!$D8,'D5'!AA$11:AA$4863,"taip")</f>
        <v>0</v>
      </c>
      <c r="AB8" s="256">
        <f>SUMIFS('D5'!$AG$11:$AG$4863,'D5'!$B$11:$B$4863,'A5'!$D8,'D5'!AB$11:AB$4863,"taip")</f>
        <v>100000</v>
      </c>
      <c r="AC8" s="256">
        <f>SUMIFS('D5'!$AG$11:$AG$4863,'D5'!$B$11:$B$4863,'A5'!$D8,'D5'!AC$11:AC$4863,"taip")</f>
        <v>100000</v>
      </c>
    </row>
    <row r="9" spans="1:29" ht="23" x14ac:dyDescent="0.35">
      <c r="A9" s="13" t="s">
        <v>16</v>
      </c>
      <c r="B9" s="197" t="str">
        <f>'VPS1'!C11</f>
        <v>MAZE</v>
      </c>
      <c r="C9" s="257" t="str">
        <f>'VPS1'!D11</f>
        <v>Skatinti darnią plėtrą ekonomikoje ir aplinkosaugoje, puoselėti gamtos, kultūros paveldą bei įtraukų turizmą</v>
      </c>
      <c r="D9" s="54" t="str">
        <f>'VPS1'!J11</f>
        <v>MAŽE-LEADER-20VVG-06-02</v>
      </c>
      <c r="E9" s="199">
        <f>'VPS1'!F11</f>
        <v>1</v>
      </c>
      <c r="F9" s="256">
        <f>COUNTIFS('D5'!$B$11:$B$4863,'A5'!$D9,'D5'!R$11:R$4863,"taip")</f>
        <v>0</v>
      </c>
      <c r="G9" s="256">
        <f>COUNTIFS('D5'!$B$11:$B$4863,'A5'!$D9,'D5'!S$11:S$4863,"taip")</f>
        <v>0</v>
      </c>
      <c r="H9" s="256">
        <f>COUNTIFS('D5'!$B$11:$B$4863,'A5'!$D9,'D5'!T$11:T$4863,"taip")</f>
        <v>0</v>
      </c>
      <c r="I9" s="256">
        <f>COUNTIFS('D5'!$B$11:$B$4863,'A5'!$D9,'D5'!U$11:U$4863,"taip")</f>
        <v>0</v>
      </c>
      <c r="J9" s="256">
        <f>COUNTIFS('D5'!$B$11:$B$4863,'A5'!$D9,'D5'!V$11:V$4863,"taip")</f>
        <v>0</v>
      </c>
      <c r="K9" s="256">
        <f>COUNTIFS('D5'!$B$11:$B$4863,'A5'!$D9,'D5'!W$11:W$4863,"taip")</f>
        <v>0</v>
      </c>
      <c r="L9" s="256">
        <f>COUNTIFS('D5'!$B$11:$B$4863,'A5'!$D9,'D5'!X$11:X$4863,"taip")</f>
        <v>0</v>
      </c>
      <c r="M9" s="256">
        <f>COUNTIFS('D5'!$B$11:$B$4863,'A5'!$D9,'D5'!Y$11:Y$4863,"taip")</f>
        <v>0</v>
      </c>
      <c r="N9" s="256">
        <f>COUNTIFS('D5'!$B$11:$B$4863,'A5'!$D9,'D5'!Z$11:Z$4863,"taip")</f>
        <v>0</v>
      </c>
      <c r="O9" s="256">
        <f>COUNTIFS('D5'!$B$11:$B$4863,'A5'!$D9,'D5'!AA$11:AA$4863,"taip")</f>
        <v>0</v>
      </c>
      <c r="P9" s="256">
        <f>COUNTIFS('D5'!$B$11:$B$4863,'A5'!$D9,'D5'!AB$11:AB$4863,"taip")</f>
        <v>0</v>
      </c>
      <c r="Q9" s="256">
        <f>COUNTIFS('D5'!$B$11:$B$4863,'A5'!$D9,'D5'!AC$11:AC$4863,"taip")</f>
        <v>0</v>
      </c>
      <c r="R9" s="256">
        <f>SUMIFS('D5'!$AG$11:$AG$4863,'D5'!$B$11:$B$4863,'A5'!$D9,'D5'!R$11:R$4863,"taip")</f>
        <v>0</v>
      </c>
      <c r="S9" s="256">
        <f>SUMIFS('D5'!$AG$11:$AG$4863,'D5'!$B$11:$B$4863,'A5'!$D9,'D5'!S$11:S$4863,"taip")</f>
        <v>0</v>
      </c>
      <c r="T9" s="256">
        <f>SUMIFS('D5'!$AG$11:$AG$4863,'D5'!$B$11:$B$4863,'A5'!$D9,'D5'!T$11:T$4863,"taip")</f>
        <v>0</v>
      </c>
      <c r="U9" s="256">
        <f>SUMIFS('D5'!$AG$11:$AG$4863,'D5'!$B$11:$B$4863,'A5'!$D9,'D5'!U$11:U$4863,"taip")</f>
        <v>0</v>
      </c>
      <c r="V9" s="256">
        <f>SUMIFS('D5'!$AG$11:$AG$4863,'D5'!$B$11:$B$4863,'A5'!$D9,'D5'!V$11:V$4863,"taip")</f>
        <v>0</v>
      </c>
      <c r="W9" s="256">
        <f>SUMIFS('D5'!$AG$11:$AG$4863,'D5'!$B$11:$B$4863,'A5'!$D9,'D5'!W$11:W$4863,"taip")</f>
        <v>0</v>
      </c>
      <c r="X9" s="256">
        <f>SUMIFS('D5'!$AG$11:$AG$4863,'D5'!$B$11:$B$4863,'A5'!$D9,'D5'!X$11:X$4863,"taip")</f>
        <v>0</v>
      </c>
      <c r="Y9" s="256">
        <f>SUMIFS('D5'!$AG$11:$AG$4863,'D5'!$B$11:$B$4863,'A5'!$D9,'D5'!Y$11:Y$4863,"taip")</f>
        <v>0</v>
      </c>
      <c r="Z9" s="256">
        <f>SUMIFS('D5'!$AG$11:$AG$4863,'D5'!$B$11:$B$4863,'A5'!$D9,'D5'!Z$11:Z$4863,"taip")</f>
        <v>0</v>
      </c>
      <c r="AA9" s="256">
        <f>SUMIFS('D5'!$AG$11:$AG$4863,'D5'!$B$11:$B$4863,'A5'!$D9,'D5'!AA$11:AA$4863,"taip")</f>
        <v>0</v>
      </c>
      <c r="AB9" s="256">
        <f>SUMIFS('D5'!$AG$11:$AG$4863,'D5'!$B$11:$B$4863,'A5'!$D9,'D5'!AB$11:AB$4863,"taip")</f>
        <v>0</v>
      </c>
      <c r="AC9" s="256">
        <f>SUMIFS('D5'!$AG$11:$AG$4863,'D5'!$B$11:$B$4863,'A5'!$D9,'D5'!AC$11:AC$4863,"taip")</f>
        <v>0</v>
      </c>
    </row>
    <row r="10" spans="1:29" ht="23" x14ac:dyDescent="0.35">
      <c r="A10" s="13" t="s">
        <v>19</v>
      </c>
      <c r="B10" s="197" t="str">
        <f>'VPS1'!C12</f>
        <v>MAZE</v>
      </c>
      <c r="C10" s="257" t="str">
        <f>'VPS1'!D12</f>
        <v>Palaikyti Mažeikių rajono bendruomenių aktyvumą, sumanumą, iniciatyvumą ir socialinį atsakingumą</v>
      </c>
      <c r="D10" s="54" t="str">
        <f>'VPS1'!J12</f>
        <v>MAŽE-LEADER-20VVG-09-03</v>
      </c>
      <c r="E10" s="199">
        <f>'VPS1'!F12</f>
        <v>4</v>
      </c>
      <c r="F10" s="256">
        <f>COUNTIFS('D5'!$B$11:$B$4863,'A5'!$D10,'D5'!R$11:R$4863,"taip")</f>
        <v>5</v>
      </c>
      <c r="G10" s="256">
        <f>COUNTIFS('D5'!$B$11:$B$4863,'A5'!$D10,'D5'!S$11:S$4863,"taip")</f>
        <v>5</v>
      </c>
      <c r="H10" s="256">
        <f>COUNTIFS('D5'!$B$11:$B$4863,'A5'!$D10,'D5'!T$11:T$4863,"taip")</f>
        <v>0</v>
      </c>
      <c r="I10" s="256">
        <f>COUNTIFS('D5'!$B$11:$B$4863,'A5'!$D10,'D5'!U$11:U$4863,"taip")</f>
        <v>0</v>
      </c>
      <c r="J10" s="256">
        <f>COUNTIFS('D5'!$B$11:$B$4863,'A5'!$D10,'D5'!V$11:V$4863,"taip")</f>
        <v>0</v>
      </c>
      <c r="K10" s="256">
        <f>COUNTIFS('D5'!$B$11:$B$4863,'A5'!$D10,'D5'!W$11:W$4863,"taip")</f>
        <v>0</v>
      </c>
      <c r="L10" s="256">
        <f>COUNTIFS('D5'!$B$11:$B$4863,'A5'!$D10,'D5'!X$11:X$4863,"taip")</f>
        <v>5</v>
      </c>
      <c r="M10" s="256">
        <f>COUNTIFS('D5'!$B$11:$B$4863,'A5'!$D10,'D5'!Y$11:Y$4863,"taip")</f>
        <v>0</v>
      </c>
      <c r="N10" s="256">
        <f>COUNTIFS('D5'!$B$11:$B$4863,'A5'!$D10,'D5'!Z$11:Z$4863,"taip")</f>
        <v>0</v>
      </c>
      <c r="O10" s="256">
        <f>COUNTIFS('D5'!$B$11:$B$4863,'A5'!$D10,'D5'!AA$11:AA$4863,"taip")</f>
        <v>0</v>
      </c>
      <c r="P10" s="256">
        <f>COUNTIFS('D5'!$B$11:$B$4863,'A5'!$D10,'D5'!AB$11:AB$4863,"taip")</f>
        <v>0</v>
      </c>
      <c r="Q10" s="256">
        <f>COUNTIFS('D5'!$B$11:$B$4863,'A5'!$D10,'D5'!AC$11:AC$4863,"taip")</f>
        <v>5</v>
      </c>
      <c r="R10" s="256">
        <f>SUMIFS('D5'!$AG$11:$AG$4863,'D5'!$B$11:$B$4863,'A5'!$D10,'D5'!R$11:R$4863,"taip")</f>
        <v>76050</v>
      </c>
      <c r="S10" s="256">
        <f>SUMIFS('D5'!$AG$11:$AG$4863,'D5'!$B$11:$B$4863,'A5'!$D10,'D5'!S$11:S$4863,"taip")</f>
        <v>76050</v>
      </c>
      <c r="T10" s="256">
        <f>SUMIFS('D5'!$AG$11:$AG$4863,'D5'!$B$11:$B$4863,'A5'!$D10,'D5'!T$11:T$4863,"taip")</f>
        <v>0</v>
      </c>
      <c r="U10" s="256">
        <f>SUMIFS('D5'!$AG$11:$AG$4863,'D5'!$B$11:$B$4863,'A5'!$D10,'D5'!U$11:U$4863,"taip")</f>
        <v>0</v>
      </c>
      <c r="V10" s="256">
        <f>SUMIFS('D5'!$AG$11:$AG$4863,'D5'!$B$11:$B$4863,'A5'!$D10,'D5'!V$11:V$4863,"taip")</f>
        <v>0</v>
      </c>
      <c r="W10" s="256">
        <f>SUMIFS('D5'!$AG$11:$AG$4863,'D5'!$B$11:$B$4863,'A5'!$D10,'D5'!W$11:W$4863,"taip")</f>
        <v>0</v>
      </c>
      <c r="X10" s="256">
        <f>SUMIFS('D5'!$AG$11:$AG$4863,'D5'!$B$11:$B$4863,'A5'!$D10,'D5'!X$11:X$4863,"taip")</f>
        <v>76050</v>
      </c>
      <c r="Y10" s="256">
        <f>SUMIFS('D5'!$AG$11:$AG$4863,'D5'!$B$11:$B$4863,'A5'!$D10,'D5'!Y$11:Y$4863,"taip")</f>
        <v>0</v>
      </c>
      <c r="Z10" s="256">
        <f>SUMIFS('D5'!$AG$11:$AG$4863,'D5'!$B$11:$B$4863,'A5'!$D10,'D5'!Z$11:Z$4863,"taip")</f>
        <v>0</v>
      </c>
      <c r="AA10" s="256">
        <f>SUMIFS('D5'!$AG$11:$AG$4863,'D5'!$B$11:$B$4863,'A5'!$D10,'D5'!AA$11:AA$4863,"taip")</f>
        <v>0</v>
      </c>
      <c r="AB10" s="256">
        <f>SUMIFS('D5'!$AG$11:$AG$4863,'D5'!$B$11:$B$4863,'A5'!$D10,'D5'!AB$11:AB$4863,"taip")</f>
        <v>0</v>
      </c>
      <c r="AC10" s="256">
        <f>SUMIFS('D5'!$AG$11:$AG$4863,'D5'!$B$11:$B$4863,'A5'!$D10,'D5'!AC$11:AC$4863,"taip")</f>
        <v>76050</v>
      </c>
    </row>
    <row r="11" spans="1:29" x14ac:dyDescent="0.35">
      <c r="A11" s="13" t="s">
        <v>22</v>
      </c>
      <c r="B11" s="197" t="str">
        <f>'VPS1'!C13</f>
        <v>MAZE</v>
      </c>
      <c r="C11" s="257" t="str">
        <f>'VPS1'!D13</f>
        <v>Aplinkai palankaus smulkaus verslo kūrimas ir plėtra</v>
      </c>
      <c r="D11" s="54" t="str">
        <f>'VPS1'!J13</f>
        <v>MAŽE-LEADER-20VVG-03-04</v>
      </c>
      <c r="E11" s="199">
        <f>'VPS1'!F13</f>
        <v>7</v>
      </c>
      <c r="F11" s="256">
        <f>COUNTIFS('D5'!$B$11:$B$4863,'A5'!$D11,'D5'!R$11:R$4863,"taip")</f>
        <v>1</v>
      </c>
      <c r="G11" s="256">
        <f>COUNTIFS('D5'!$B$11:$B$4863,'A5'!$D11,'D5'!S$11:S$4863,"taip")</f>
        <v>6</v>
      </c>
      <c r="H11" s="256">
        <f>COUNTIFS('D5'!$B$11:$B$4863,'A5'!$D11,'D5'!T$11:T$4863,"taip")</f>
        <v>0</v>
      </c>
      <c r="I11" s="256">
        <f>COUNTIFS('D5'!$B$11:$B$4863,'A5'!$D11,'D5'!U$11:U$4863,"taip")</f>
        <v>0</v>
      </c>
      <c r="J11" s="256">
        <f>COUNTIFS('D5'!$B$11:$B$4863,'A5'!$D11,'D5'!V$11:V$4863,"taip")</f>
        <v>0</v>
      </c>
      <c r="K11" s="256">
        <f>COUNTIFS('D5'!$B$11:$B$4863,'A5'!$D11,'D5'!W$11:W$4863,"taip")</f>
        <v>0</v>
      </c>
      <c r="L11" s="256">
        <f>COUNTIFS('D5'!$B$11:$B$4863,'A5'!$D11,'D5'!X$11:X$4863,"taip")</f>
        <v>6</v>
      </c>
      <c r="M11" s="256">
        <f>COUNTIFS('D5'!$B$11:$B$4863,'A5'!$D11,'D5'!Y$11:Y$4863,"taip")</f>
        <v>6</v>
      </c>
      <c r="N11" s="256">
        <f>COUNTIFS('D5'!$B$11:$B$4863,'A5'!$D11,'D5'!Z$11:Z$4863,"taip")</f>
        <v>5</v>
      </c>
      <c r="O11" s="256">
        <f>COUNTIFS('D5'!$B$11:$B$4863,'A5'!$D11,'D5'!AA$11:AA$4863,"taip")</f>
        <v>0</v>
      </c>
      <c r="P11" s="256">
        <f>COUNTIFS('D5'!$B$11:$B$4863,'A5'!$D11,'D5'!AB$11:AB$4863,"taip")</f>
        <v>5</v>
      </c>
      <c r="Q11" s="256">
        <f>COUNTIFS('D5'!$B$11:$B$4863,'A5'!$D11,'D5'!AC$11:AC$4863,"taip")</f>
        <v>0</v>
      </c>
      <c r="R11" s="256">
        <f>SUMIFS('D5'!$AG$11:$AG$4863,'D5'!$B$11:$B$4863,'A5'!$D11,'D5'!R$11:R$4863,"taip")</f>
        <v>100000</v>
      </c>
      <c r="S11" s="256">
        <f>SUMIFS('D5'!$AG$11:$AG$4863,'D5'!$B$11:$B$4863,'A5'!$D11,'D5'!S$11:S$4863,"taip")</f>
        <v>498438</v>
      </c>
      <c r="T11" s="256">
        <f>SUMIFS('D5'!$AG$11:$AG$4863,'D5'!$B$11:$B$4863,'A5'!$D11,'D5'!T$11:T$4863,"taip")</f>
        <v>0</v>
      </c>
      <c r="U11" s="256">
        <f>SUMIFS('D5'!$AG$11:$AG$4863,'D5'!$B$11:$B$4863,'A5'!$D11,'D5'!U$11:U$4863,"taip")</f>
        <v>0</v>
      </c>
      <c r="V11" s="256">
        <f>SUMIFS('D5'!$AG$11:$AG$4863,'D5'!$B$11:$B$4863,'A5'!$D11,'D5'!V$11:V$4863,"taip")</f>
        <v>0</v>
      </c>
      <c r="W11" s="256">
        <f>SUMIFS('D5'!$AG$11:$AG$4863,'D5'!$B$11:$B$4863,'A5'!$D11,'D5'!W$11:W$4863,"taip")</f>
        <v>0</v>
      </c>
      <c r="X11" s="256">
        <f>SUMIFS('D5'!$AG$11:$AG$4863,'D5'!$B$11:$B$4863,'A5'!$D11,'D5'!X$11:X$4863,"taip")</f>
        <v>498438</v>
      </c>
      <c r="Y11" s="256">
        <f>SUMIFS('D5'!$AG$11:$AG$4863,'D5'!$B$11:$B$4863,'A5'!$D11,'D5'!Y$11:Y$4863,"taip")</f>
        <v>498438</v>
      </c>
      <c r="Z11" s="256">
        <f>SUMIFS('D5'!$AG$11:$AG$4863,'D5'!$B$11:$B$4863,'A5'!$D11,'D5'!Z$11:Z$4863,"taip")</f>
        <v>410071</v>
      </c>
      <c r="AA11" s="256">
        <f>SUMIFS('D5'!$AG$11:$AG$4863,'D5'!$B$11:$B$4863,'A5'!$D11,'D5'!AA$11:AA$4863,"taip")</f>
        <v>0</v>
      </c>
      <c r="AB11" s="256">
        <f>SUMIFS('D5'!$AG$11:$AG$4863,'D5'!$B$11:$B$4863,'A5'!$D11,'D5'!AB$11:AB$4863,"taip")</f>
        <v>398438</v>
      </c>
      <c r="AC11" s="256">
        <f>SUMIFS('D5'!$AG$11:$AG$4863,'D5'!$B$11:$B$4863,'A5'!$D11,'D5'!AC$11:AC$4863,"taip")</f>
        <v>0</v>
      </c>
    </row>
    <row r="12" spans="1:29" x14ac:dyDescent="0.35">
      <c r="A12" s="13" t="s">
        <v>25</v>
      </c>
      <c r="B12" s="197">
        <f>'VPS1'!C14</f>
        <v>0</v>
      </c>
      <c r="C12" s="257">
        <f>'VPS1'!D14</f>
        <v>0</v>
      </c>
      <c r="D12" s="54">
        <f>'VPS1'!J14</f>
        <v>0</v>
      </c>
      <c r="E12" s="199">
        <f>'VPS1'!F14</f>
        <v>0</v>
      </c>
      <c r="F12" s="256">
        <f>COUNTIFS('D5'!$B$11:$B$4863,'A5'!$D12,'D5'!R$11:R$4863,"taip")</f>
        <v>0</v>
      </c>
      <c r="G12" s="256">
        <f>COUNTIFS('D5'!$B$11:$B$4863,'A5'!$D12,'D5'!S$11:S$4863,"taip")</f>
        <v>0</v>
      </c>
      <c r="H12" s="256">
        <f>COUNTIFS('D5'!$B$11:$B$4863,'A5'!$D12,'D5'!T$11:T$4863,"taip")</f>
        <v>0</v>
      </c>
      <c r="I12" s="256">
        <f>COUNTIFS('D5'!$B$11:$B$4863,'A5'!$D12,'D5'!U$11:U$4863,"taip")</f>
        <v>0</v>
      </c>
      <c r="J12" s="256">
        <f>COUNTIFS('D5'!$B$11:$B$4863,'A5'!$D12,'D5'!V$11:V$4863,"taip")</f>
        <v>0</v>
      </c>
      <c r="K12" s="256">
        <f>COUNTIFS('D5'!$B$11:$B$4863,'A5'!$D12,'D5'!W$11:W$4863,"taip")</f>
        <v>0</v>
      </c>
      <c r="L12" s="256">
        <f>COUNTIFS('D5'!$B$11:$B$4863,'A5'!$D12,'D5'!X$11:X$4863,"taip")</f>
        <v>0</v>
      </c>
      <c r="M12" s="256">
        <f>COUNTIFS('D5'!$B$11:$B$4863,'A5'!$D12,'D5'!Y$11:Y$4863,"taip")</f>
        <v>0</v>
      </c>
      <c r="N12" s="256">
        <f>COUNTIFS('D5'!$B$11:$B$4863,'A5'!$D12,'D5'!Z$11:Z$4863,"taip")</f>
        <v>0</v>
      </c>
      <c r="O12" s="256">
        <f>COUNTIFS('D5'!$B$11:$B$4863,'A5'!$D12,'D5'!AA$11:AA$4863,"taip")</f>
        <v>0</v>
      </c>
      <c r="P12" s="256">
        <f>COUNTIFS('D5'!$B$11:$B$4863,'A5'!$D12,'D5'!AB$11:AB$4863,"taip")</f>
        <v>0</v>
      </c>
      <c r="Q12" s="256">
        <f>COUNTIFS('D5'!$B$11:$B$4863,'A5'!$D12,'D5'!AC$11:AC$4863,"taip")</f>
        <v>0</v>
      </c>
      <c r="R12" s="256">
        <f>SUMIFS('D5'!$AG$11:$AG$4863,'D5'!$B$11:$B$4863,'A5'!$D12,'D5'!R$11:R$4863,"taip")</f>
        <v>0</v>
      </c>
      <c r="S12" s="256">
        <f>SUMIFS('D5'!$AG$11:$AG$4863,'D5'!$B$11:$B$4863,'A5'!$D12,'D5'!S$11:S$4863,"taip")</f>
        <v>0</v>
      </c>
      <c r="T12" s="256">
        <f>SUMIFS('D5'!$AG$11:$AG$4863,'D5'!$B$11:$B$4863,'A5'!$D12,'D5'!T$11:T$4863,"taip")</f>
        <v>0</v>
      </c>
      <c r="U12" s="256">
        <f>SUMIFS('D5'!$AG$11:$AG$4863,'D5'!$B$11:$B$4863,'A5'!$D12,'D5'!U$11:U$4863,"taip")</f>
        <v>0</v>
      </c>
      <c r="V12" s="256">
        <f>SUMIFS('D5'!$AG$11:$AG$4863,'D5'!$B$11:$B$4863,'A5'!$D12,'D5'!V$11:V$4863,"taip")</f>
        <v>0</v>
      </c>
      <c r="W12" s="256">
        <f>SUMIFS('D5'!$AG$11:$AG$4863,'D5'!$B$11:$B$4863,'A5'!$D12,'D5'!W$11:W$4863,"taip")</f>
        <v>0</v>
      </c>
      <c r="X12" s="256">
        <f>SUMIFS('D5'!$AG$11:$AG$4863,'D5'!$B$11:$B$4863,'A5'!$D12,'D5'!X$11:X$4863,"taip")</f>
        <v>0</v>
      </c>
      <c r="Y12" s="256">
        <f>SUMIFS('D5'!$AG$11:$AG$4863,'D5'!$B$11:$B$4863,'A5'!$D12,'D5'!Y$11:Y$4863,"taip")</f>
        <v>0</v>
      </c>
      <c r="Z12" s="256">
        <f>SUMIFS('D5'!$AG$11:$AG$4863,'D5'!$B$11:$B$4863,'A5'!$D12,'D5'!Z$11:Z$4863,"taip")</f>
        <v>0</v>
      </c>
      <c r="AA12" s="256">
        <f>SUMIFS('D5'!$AG$11:$AG$4863,'D5'!$B$11:$B$4863,'A5'!$D12,'D5'!AA$11:AA$4863,"taip")</f>
        <v>0</v>
      </c>
      <c r="AB12" s="256">
        <f>SUMIFS('D5'!$AG$11:$AG$4863,'D5'!$B$11:$B$4863,'A5'!$D12,'D5'!AB$11:AB$4863,"taip")</f>
        <v>0</v>
      </c>
      <c r="AC12" s="256">
        <f>SUMIFS('D5'!$AG$11:$AG$4863,'D5'!$B$11:$B$4863,'A5'!$D12,'D5'!AC$11:AC$4863,"taip")</f>
        <v>0</v>
      </c>
    </row>
    <row r="13" spans="1:29" x14ac:dyDescent="0.35">
      <c r="A13" s="13" t="s">
        <v>28</v>
      </c>
      <c r="B13" s="197">
        <f>'VPS1'!C15</f>
        <v>0</v>
      </c>
      <c r="C13" s="257">
        <f>'VPS1'!D15</f>
        <v>0</v>
      </c>
      <c r="D13" s="54">
        <f>'VPS1'!J15</f>
        <v>0</v>
      </c>
      <c r="E13" s="199">
        <f>'VPS1'!F15</f>
        <v>0</v>
      </c>
      <c r="F13" s="256">
        <f>COUNTIFS('D5'!$B$11:$B$4863,'A5'!$D13,'D5'!R$11:R$4863,"taip")</f>
        <v>0</v>
      </c>
      <c r="G13" s="256">
        <f>COUNTIFS('D5'!$B$11:$B$4863,'A5'!$D13,'D5'!S$11:S$4863,"taip")</f>
        <v>0</v>
      </c>
      <c r="H13" s="256">
        <f>COUNTIFS('D5'!$B$11:$B$4863,'A5'!$D13,'D5'!T$11:T$4863,"taip")</f>
        <v>0</v>
      </c>
      <c r="I13" s="256">
        <f>COUNTIFS('D5'!$B$11:$B$4863,'A5'!$D13,'D5'!U$11:U$4863,"taip")</f>
        <v>0</v>
      </c>
      <c r="J13" s="256">
        <f>COUNTIFS('D5'!$B$11:$B$4863,'A5'!$D13,'D5'!V$11:V$4863,"taip")</f>
        <v>0</v>
      </c>
      <c r="K13" s="256">
        <f>COUNTIFS('D5'!$B$11:$B$4863,'A5'!$D13,'D5'!W$11:W$4863,"taip")</f>
        <v>0</v>
      </c>
      <c r="L13" s="256">
        <f>COUNTIFS('D5'!$B$11:$B$4863,'A5'!$D13,'D5'!X$11:X$4863,"taip")</f>
        <v>0</v>
      </c>
      <c r="M13" s="256">
        <f>COUNTIFS('D5'!$B$11:$B$4863,'A5'!$D13,'D5'!Y$11:Y$4863,"taip")</f>
        <v>0</v>
      </c>
      <c r="N13" s="256">
        <f>COUNTIFS('D5'!$B$11:$B$4863,'A5'!$D13,'D5'!Z$11:Z$4863,"taip")</f>
        <v>0</v>
      </c>
      <c r="O13" s="256">
        <f>COUNTIFS('D5'!$B$11:$B$4863,'A5'!$D13,'D5'!AA$11:AA$4863,"taip")</f>
        <v>0</v>
      </c>
      <c r="P13" s="256">
        <f>COUNTIFS('D5'!$B$11:$B$4863,'A5'!$D13,'D5'!AB$11:AB$4863,"taip")</f>
        <v>0</v>
      </c>
      <c r="Q13" s="256">
        <f>COUNTIFS('D5'!$B$11:$B$4863,'A5'!$D13,'D5'!AC$11:AC$4863,"taip")</f>
        <v>0</v>
      </c>
      <c r="R13" s="256">
        <f>SUMIFS('D5'!$AG$11:$AG$4863,'D5'!$B$11:$B$4863,'A5'!$D13,'D5'!R$11:R$4863,"taip")</f>
        <v>0</v>
      </c>
      <c r="S13" s="256">
        <f>SUMIFS('D5'!$AG$11:$AG$4863,'D5'!$B$11:$B$4863,'A5'!$D13,'D5'!S$11:S$4863,"taip")</f>
        <v>0</v>
      </c>
      <c r="T13" s="256">
        <f>SUMIFS('D5'!$AG$11:$AG$4863,'D5'!$B$11:$B$4863,'A5'!$D13,'D5'!T$11:T$4863,"taip")</f>
        <v>0</v>
      </c>
      <c r="U13" s="256">
        <f>SUMIFS('D5'!$AG$11:$AG$4863,'D5'!$B$11:$B$4863,'A5'!$D13,'D5'!U$11:U$4863,"taip")</f>
        <v>0</v>
      </c>
      <c r="V13" s="256">
        <f>SUMIFS('D5'!$AG$11:$AG$4863,'D5'!$B$11:$B$4863,'A5'!$D13,'D5'!V$11:V$4863,"taip")</f>
        <v>0</v>
      </c>
      <c r="W13" s="256">
        <f>SUMIFS('D5'!$AG$11:$AG$4863,'D5'!$B$11:$B$4863,'A5'!$D13,'D5'!W$11:W$4863,"taip")</f>
        <v>0</v>
      </c>
      <c r="X13" s="256">
        <f>SUMIFS('D5'!$AG$11:$AG$4863,'D5'!$B$11:$B$4863,'A5'!$D13,'D5'!X$11:X$4863,"taip")</f>
        <v>0</v>
      </c>
      <c r="Y13" s="256">
        <f>SUMIFS('D5'!$AG$11:$AG$4863,'D5'!$B$11:$B$4863,'A5'!$D13,'D5'!Y$11:Y$4863,"taip")</f>
        <v>0</v>
      </c>
      <c r="Z13" s="256">
        <f>SUMIFS('D5'!$AG$11:$AG$4863,'D5'!$B$11:$B$4863,'A5'!$D13,'D5'!Z$11:Z$4863,"taip")</f>
        <v>0</v>
      </c>
      <c r="AA13" s="256">
        <f>SUMIFS('D5'!$AG$11:$AG$4863,'D5'!$B$11:$B$4863,'A5'!$D13,'D5'!AA$11:AA$4863,"taip")</f>
        <v>0</v>
      </c>
      <c r="AB13" s="256">
        <f>SUMIFS('D5'!$AG$11:$AG$4863,'D5'!$B$11:$B$4863,'A5'!$D13,'D5'!AB$11:AB$4863,"taip")</f>
        <v>0</v>
      </c>
      <c r="AC13" s="256">
        <f>SUMIFS('D5'!$AG$11:$AG$4863,'D5'!$B$11:$B$4863,'A5'!$D13,'D5'!AC$11:AC$4863,"taip")</f>
        <v>0</v>
      </c>
    </row>
    <row r="14" spans="1:29" x14ac:dyDescent="0.35">
      <c r="A14" s="13" t="s">
        <v>31</v>
      </c>
      <c r="B14" s="197">
        <f>'VPS1'!C16</f>
        <v>0</v>
      </c>
      <c r="C14" s="252">
        <f>'VPS1'!D16</f>
        <v>0</v>
      </c>
      <c r="D14" s="54">
        <f>'VPS1'!J16</f>
        <v>0</v>
      </c>
      <c r="E14" s="199">
        <f>'VPS1'!F16</f>
        <v>0</v>
      </c>
      <c r="F14" s="256">
        <f>COUNTIFS('D5'!$B$11:$B$4863,'A5'!$D14,'D5'!R$11:R$4863,"taip")</f>
        <v>0</v>
      </c>
      <c r="G14" s="256">
        <f>COUNTIFS('D5'!$B$11:$B$4863,'A5'!$D14,'D5'!S$11:S$4863,"taip")</f>
        <v>0</v>
      </c>
      <c r="H14" s="256">
        <f>COUNTIFS('D5'!$B$11:$B$4863,'A5'!$D14,'D5'!T$11:T$4863,"taip")</f>
        <v>0</v>
      </c>
      <c r="I14" s="256">
        <f>COUNTIFS('D5'!$B$11:$B$4863,'A5'!$D14,'D5'!U$11:U$4863,"taip")</f>
        <v>0</v>
      </c>
      <c r="J14" s="256">
        <f>COUNTIFS('D5'!$B$11:$B$4863,'A5'!$D14,'D5'!V$11:V$4863,"taip")</f>
        <v>0</v>
      </c>
      <c r="K14" s="256">
        <f>COUNTIFS('D5'!$B$11:$B$4863,'A5'!$D14,'D5'!W$11:W$4863,"taip")</f>
        <v>0</v>
      </c>
      <c r="L14" s="256">
        <f>COUNTIFS('D5'!$B$11:$B$4863,'A5'!$D14,'D5'!X$11:X$4863,"taip")</f>
        <v>0</v>
      </c>
      <c r="M14" s="256">
        <f>COUNTIFS('D5'!$B$11:$B$4863,'A5'!$D14,'D5'!Y$11:Y$4863,"taip")</f>
        <v>0</v>
      </c>
      <c r="N14" s="256">
        <f>COUNTIFS('D5'!$B$11:$B$4863,'A5'!$D14,'D5'!Z$11:Z$4863,"taip")</f>
        <v>0</v>
      </c>
      <c r="O14" s="256">
        <f>COUNTIFS('D5'!$B$11:$B$4863,'A5'!$D14,'D5'!AA$11:AA$4863,"taip")</f>
        <v>0</v>
      </c>
      <c r="P14" s="256">
        <f>COUNTIFS('D5'!$B$11:$B$4863,'A5'!$D14,'D5'!AB$11:AB$4863,"taip")</f>
        <v>0</v>
      </c>
      <c r="Q14" s="256">
        <f>COUNTIFS('D5'!$B$11:$B$4863,'A5'!$D14,'D5'!AC$11:AC$4863,"taip")</f>
        <v>0</v>
      </c>
      <c r="R14" s="256">
        <f>SUMIFS('D5'!$AG$11:$AG$4863,'D5'!$B$11:$B$4863,'A5'!$D14,'D5'!R$11:R$4863,"taip")</f>
        <v>0</v>
      </c>
      <c r="S14" s="256">
        <f>SUMIFS('D5'!$AG$11:$AG$4863,'D5'!$B$11:$B$4863,'A5'!$D14,'D5'!S$11:S$4863,"taip")</f>
        <v>0</v>
      </c>
      <c r="T14" s="256">
        <f>SUMIFS('D5'!$AG$11:$AG$4863,'D5'!$B$11:$B$4863,'A5'!$D14,'D5'!T$11:T$4863,"taip")</f>
        <v>0</v>
      </c>
      <c r="U14" s="256">
        <f>SUMIFS('D5'!$AG$11:$AG$4863,'D5'!$B$11:$B$4863,'A5'!$D14,'D5'!U$11:U$4863,"taip")</f>
        <v>0</v>
      </c>
      <c r="V14" s="256">
        <f>SUMIFS('D5'!$AG$11:$AG$4863,'D5'!$B$11:$B$4863,'A5'!$D14,'D5'!V$11:V$4863,"taip")</f>
        <v>0</v>
      </c>
      <c r="W14" s="256">
        <f>SUMIFS('D5'!$AG$11:$AG$4863,'D5'!$B$11:$B$4863,'A5'!$D14,'D5'!W$11:W$4863,"taip")</f>
        <v>0</v>
      </c>
      <c r="X14" s="256">
        <f>SUMIFS('D5'!$AG$11:$AG$4863,'D5'!$B$11:$B$4863,'A5'!$D14,'D5'!X$11:X$4863,"taip")</f>
        <v>0</v>
      </c>
      <c r="Y14" s="256">
        <f>SUMIFS('D5'!$AG$11:$AG$4863,'D5'!$B$11:$B$4863,'A5'!$D14,'D5'!Y$11:Y$4863,"taip")</f>
        <v>0</v>
      </c>
      <c r="Z14" s="256">
        <f>SUMIFS('D5'!$AG$11:$AG$4863,'D5'!$B$11:$B$4863,'A5'!$D14,'D5'!Z$11:Z$4863,"taip")</f>
        <v>0</v>
      </c>
      <c r="AA14" s="256">
        <f>SUMIFS('D5'!$AG$11:$AG$4863,'D5'!$B$11:$B$4863,'A5'!$D14,'D5'!AA$11:AA$4863,"taip")</f>
        <v>0</v>
      </c>
      <c r="AB14" s="256">
        <f>SUMIFS('D5'!$AG$11:$AG$4863,'D5'!$B$11:$B$4863,'A5'!$D14,'D5'!AB$11:AB$4863,"taip")</f>
        <v>0</v>
      </c>
      <c r="AC14" s="256">
        <f>SUMIFS('D5'!$AG$11:$AG$4863,'D5'!$B$11:$B$4863,'A5'!$D14,'D5'!AC$11:AC$4863,"taip")</f>
        <v>0</v>
      </c>
    </row>
    <row r="15" spans="1:29" x14ac:dyDescent="0.35">
      <c r="A15" s="13" t="s">
        <v>36</v>
      </c>
      <c r="B15" s="197">
        <f>'VPS1'!C17</f>
        <v>0</v>
      </c>
      <c r="C15" s="252">
        <f>'VPS1'!D17</f>
        <v>0</v>
      </c>
      <c r="D15" s="54">
        <f>'VPS1'!J17</f>
        <v>0</v>
      </c>
      <c r="E15" s="199">
        <f>'VPS1'!F17</f>
        <v>0</v>
      </c>
      <c r="F15" s="256">
        <f>COUNTIFS('D5'!$B$11:$B$4863,'A5'!$D15,'D5'!R$11:R$4863,"taip")</f>
        <v>0</v>
      </c>
      <c r="G15" s="256">
        <f>COUNTIFS('D5'!$B$11:$B$4863,'A5'!$D15,'D5'!S$11:S$4863,"taip")</f>
        <v>0</v>
      </c>
      <c r="H15" s="256">
        <f>COUNTIFS('D5'!$B$11:$B$4863,'A5'!$D15,'D5'!T$11:T$4863,"taip")</f>
        <v>0</v>
      </c>
      <c r="I15" s="256">
        <f>COUNTIFS('D5'!$B$11:$B$4863,'A5'!$D15,'D5'!U$11:U$4863,"taip")</f>
        <v>0</v>
      </c>
      <c r="J15" s="256">
        <f>COUNTIFS('D5'!$B$11:$B$4863,'A5'!$D15,'D5'!V$11:V$4863,"taip")</f>
        <v>0</v>
      </c>
      <c r="K15" s="256">
        <f>COUNTIFS('D5'!$B$11:$B$4863,'A5'!$D15,'D5'!W$11:W$4863,"taip")</f>
        <v>0</v>
      </c>
      <c r="L15" s="256">
        <f>COUNTIFS('D5'!$B$11:$B$4863,'A5'!$D15,'D5'!X$11:X$4863,"taip")</f>
        <v>0</v>
      </c>
      <c r="M15" s="256">
        <f>COUNTIFS('D5'!$B$11:$B$4863,'A5'!$D15,'D5'!Y$11:Y$4863,"taip")</f>
        <v>0</v>
      </c>
      <c r="N15" s="256">
        <f>COUNTIFS('D5'!$B$11:$B$4863,'A5'!$D15,'D5'!Z$11:Z$4863,"taip")</f>
        <v>0</v>
      </c>
      <c r="O15" s="256">
        <f>COUNTIFS('D5'!$B$11:$B$4863,'A5'!$D15,'D5'!AA$11:AA$4863,"taip")</f>
        <v>0</v>
      </c>
      <c r="P15" s="256">
        <f>COUNTIFS('D5'!$B$11:$B$4863,'A5'!$D15,'D5'!AB$11:AB$4863,"taip")</f>
        <v>0</v>
      </c>
      <c r="Q15" s="256">
        <f>COUNTIFS('D5'!$B$11:$B$4863,'A5'!$D15,'D5'!AC$11:AC$4863,"taip")</f>
        <v>0</v>
      </c>
      <c r="R15" s="256">
        <f>SUMIFS('D5'!$AG$11:$AG$4863,'D5'!$B$11:$B$4863,'A5'!$D15,'D5'!R$11:R$4863,"taip")</f>
        <v>0</v>
      </c>
      <c r="S15" s="256">
        <f>SUMIFS('D5'!$AG$11:$AG$4863,'D5'!$B$11:$B$4863,'A5'!$D15,'D5'!S$11:S$4863,"taip")</f>
        <v>0</v>
      </c>
      <c r="T15" s="256">
        <f>SUMIFS('D5'!$AG$11:$AG$4863,'D5'!$B$11:$B$4863,'A5'!$D15,'D5'!T$11:T$4863,"taip")</f>
        <v>0</v>
      </c>
      <c r="U15" s="256">
        <f>SUMIFS('D5'!$AG$11:$AG$4863,'D5'!$B$11:$B$4863,'A5'!$D15,'D5'!U$11:U$4863,"taip")</f>
        <v>0</v>
      </c>
      <c r="V15" s="256">
        <f>SUMIFS('D5'!$AG$11:$AG$4863,'D5'!$B$11:$B$4863,'A5'!$D15,'D5'!V$11:V$4863,"taip")</f>
        <v>0</v>
      </c>
      <c r="W15" s="256">
        <f>SUMIFS('D5'!$AG$11:$AG$4863,'D5'!$B$11:$B$4863,'A5'!$D15,'D5'!W$11:W$4863,"taip")</f>
        <v>0</v>
      </c>
      <c r="X15" s="256">
        <f>SUMIFS('D5'!$AG$11:$AG$4863,'D5'!$B$11:$B$4863,'A5'!$D15,'D5'!X$11:X$4863,"taip")</f>
        <v>0</v>
      </c>
      <c r="Y15" s="256">
        <f>SUMIFS('D5'!$AG$11:$AG$4863,'D5'!$B$11:$B$4863,'A5'!$D15,'D5'!Y$11:Y$4863,"taip")</f>
        <v>0</v>
      </c>
      <c r="Z15" s="256">
        <f>SUMIFS('D5'!$AG$11:$AG$4863,'D5'!$B$11:$B$4863,'A5'!$D15,'D5'!Z$11:Z$4863,"taip")</f>
        <v>0</v>
      </c>
      <c r="AA15" s="256">
        <f>SUMIFS('D5'!$AG$11:$AG$4863,'D5'!$B$11:$B$4863,'A5'!$D15,'D5'!AA$11:AA$4863,"taip")</f>
        <v>0</v>
      </c>
      <c r="AB15" s="256">
        <f>SUMIFS('D5'!$AG$11:$AG$4863,'D5'!$B$11:$B$4863,'A5'!$D15,'D5'!AB$11:AB$4863,"taip")</f>
        <v>0</v>
      </c>
      <c r="AC15" s="256">
        <f>SUMIFS('D5'!$AG$11:$AG$4863,'D5'!$B$11:$B$4863,'A5'!$D15,'D5'!AC$11:AC$4863,"taip")</f>
        <v>0</v>
      </c>
    </row>
    <row r="16" spans="1:29" x14ac:dyDescent="0.35">
      <c r="A16" s="13" t="s">
        <v>37</v>
      </c>
      <c r="B16" s="197">
        <f>'VPS1'!C18</f>
        <v>0</v>
      </c>
      <c r="C16" s="252">
        <f>'VPS1'!D18</f>
        <v>0</v>
      </c>
      <c r="D16" s="54">
        <f>'VPS1'!J18</f>
        <v>0</v>
      </c>
      <c r="E16" s="199">
        <f>'VPS1'!F18</f>
        <v>0</v>
      </c>
      <c r="F16" s="256">
        <f>COUNTIFS('D5'!$B$11:$B$4863,'A5'!$D16,'D5'!R$11:R$4863,"taip")</f>
        <v>0</v>
      </c>
      <c r="G16" s="256">
        <f>COUNTIFS('D5'!$B$11:$B$4863,'A5'!$D16,'D5'!S$11:S$4863,"taip")</f>
        <v>0</v>
      </c>
      <c r="H16" s="256">
        <f>COUNTIFS('D5'!$B$11:$B$4863,'A5'!$D16,'D5'!T$11:T$4863,"taip")</f>
        <v>0</v>
      </c>
      <c r="I16" s="256">
        <f>COUNTIFS('D5'!$B$11:$B$4863,'A5'!$D16,'D5'!U$11:U$4863,"taip")</f>
        <v>0</v>
      </c>
      <c r="J16" s="256">
        <f>COUNTIFS('D5'!$B$11:$B$4863,'A5'!$D16,'D5'!V$11:V$4863,"taip")</f>
        <v>0</v>
      </c>
      <c r="K16" s="256">
        <f>COUNTIFS('D5'!$B$11:$B$4863,'A5'!$D16,'D5'!W$11:W$4863,"taip")</f>
        <v>0</v>
      </c>
      <c r="L16" s="256">
        <f>COUNTIFS('D5'!$B$11:$B$4863,'A5'!$D16,'D5'!X$11:X$4863,"taip")</f>
        <v>0</v>
      </c>
      <c r="M16" s="256">
        <f>COUNTIFS('D5'!$B$11:$B$4863,'A5'!$D16,'D5'!Y$11:Y$4863,"taip")</f>
        <v>0</v>
      </c>
      <c r="N16" s="256">
        <f>COUNTIFS('D5'!$B$11:$B$4863,'A5'!$D16,'D5'!Z$11:Z$4863,"taip")</f>
        <v>0</v>
      </c>
      <c r="O16" s="256">
        <f>COUNTIFS('D5'!$B$11:$B$4863,'A5'!$D16,'D5'!AA$11:AA$4863,"taip")</f>
        <v>0</v>
      </c>
      <c r="P16" s="256">
        <f>COUNTIFS('D5'!$B$11:$B$4863,'A5'!$D16,'D5'!AB$11:AB$4863,"taip")</f>
        <v>0</v>
      </c>
      <c r="Q16" s="256">
        <f>COUNTIFS('D5'!$B$11:$B$4863,'A5'!$D16,'D5'!AC$11:AC$4863,"taip")</f>
        <v>0</v>
      </c>
      <c r="R16" s="256">
        <f>SUMIFS('D5'!$AG$11:$AG$4863,'D5'!$B$11:$B$4863,'A5'!$D16,'D5'!R$11:R$4863,"taip")</f>
        <v>0</v>
      </c>
      <c r="S16" s="256">
        <f>SUMIFS('D5'!$AG$11:$AG$4863,'D5'!$B$11:$B$4863,'A5'!$D16,'D5'!S$11:S$4863,"taip")</f>
        <v>0</v>
      </c>
      <c r="T16" s="256">
        <f>SUMIFS('D5'!$AG$11:$AG$4863,'D5'!$B$11:$B$4863,'A5'!$D16,'D5'!T$11:T$4863,"taip")</f>
        <v>0</v>
      </c>
      <c r="U16" s="256">
        <f>SUMIFS('D5'!$AG$11:$AG$4863,'D5'!$B$11:$B$4863,'A5'!$D16,'D5'!U$11:U$4863,"taip")</f>
        <v>0</v>
      </c>
      <c r="V16" s="256">
        <f>SUMIFS('D5'!$AG$11:$AG$4863,'D5'!$B$11:$B$4863,'A5'!$D16,'D5'!V$11:V$4863,"taip")</f>
        <v>0</v>
      </c>
      <c r="W16" s="256">
        <f>SUMIFS('D5'!$AG$11:$AG$4863,'D5'!$B$11:$B$4863,'A5'!$D16,'D5'!W$11:W$4863,"taip")</f>
        <v>0</v>
      </c>
      <c r="X16" s="256">
        <f>SUMIFS('D5'!$AG$11:$AG$4863,'D5'!$B$11:$B$4863,'A5'!$D16,'D5'!X$11:X$4863,"taip")</f>
        <v>0</v>
      </c>
      <c r="Y16" s="256">
        <f>SUMIFS('D5'!$AG$11:$AG$4863,'D5'!$B$11:$B$4863,'A5'!$D16,'D5'!Y$11:Y$4863,"taip")</f>
        <v>0</v>
      </c>
      <c r="Z16" s="256">
        <f>SUMIFS('D5'!$AG$11:$AG$4863,'D5'!$B$11:$B$4863,'A5'!$D16,'D5'!Z$11:Z$4863,"taip")</f>
        <v>0</v>
      </c>
      <c r="AA16" s="256">
        <f>SUMIFS('D5'!$AG$11:$AG$4863,'D5'!$B$11:$B$4863,'A5'!$D16,'D5'!AA$11:AA$4863,"taip")</f>
        <v>0</v>
      </c>
      <c r="AB16" s="256">
        <f>SUMIFS('D5'!$AG$11:$AG$4863,'D5'!$B$11:$B$4863,'A5'!$D16,'D5'!AB$11:AB$4863,"taip")</f>
        <v>0</v>
      </c>
      <c r="AC16" s="256">
        <f>SUMIFS('D5'!$AG$11:$AG$4863,'D5'!$B$11:$B$4863,'A5'!$D16,'D5'!AC$11:AC$4863,"taip")</f>
        <v>0</v>
      </c>
    </row>
    <row r="17" spans="1:29" x14ac:dyDescent="0.35">
      <c r="A17" s="13" t="s">
        <v>38</v>
      </c>
      <c r="B17" s="197">
        <f>'VPS1'!C19</f>
        <v>0</v>
      </c>
      <c r="C17" s="252">
        <f>'VPS1'!D19</f>
        <v>0</v>
      </c>
      <c r="D17" s="54">
        <f>'VPS1'!J19</f>
        <v>0</v>
      </c>
      <c r="E17" s="199">
        <f>'VPS1'!F19</f>
        <v>0</v>
      </c>
      <c r="F17" s="256">
        <f>COUNTIFS('D5'!$B$11:$B$4863,'A5'!$D17,'D5'!R$11:R$4863,"taip")</f>
        <v>0</v>
      </c>
      <c r="G17" s="256">
        <f>COUNTIFS('D5'!$B$11:$B$4863,'A5'!$D17,'D5'!S$11:S$4863,"taip")</f>
        <v>0</v>
      </c>
      <c r="H17" s="256">
        <f>COUNTIFS('D5'!$B$11:$B$4863,'A5'!$D17,'D5'!T$11:T$4863,"taip")</f>
        <v>0</v>
      </c>
      <c r="I17" s="256">
        <f>COUNTIFS('D5'!$B$11:$B$4863,'A5'!$D17,'D5'!U$11:U$4863,"taip")</f>
        <v>0</v>
      </c>
      <c r="J17" s="256">
        <f>COUNTIFS('D5'!$B$11:$B$4863,'A5'!$D17,'D5'!V$11:V$4863,"taip")</f>
        <v>0</v>
      </c>
      <c r="K17" s="256">
        <f>COUNTIFS('D5'!$B$11:$B$4863,'A5'!$D17,'D5'!W$11:W$4863,"taip")</f>
        <v>0</v>
      </c>
      <c r="L17" s="256">
        <f>COUNTIFS('D5'!$B$11:$B$4863,'A5'!$D17,'D5'!X$11:X$4863,"taip")</f>
        <v>0</v>
      </c>
      <c r="M17" s="256">
        <f>COUNTIFS('D5'!$B$11:$B$4863,'A5'!$D17,'D5'!Y$11:Y$4863,"taip")</f>
        <v>0</v>
      </c>
      <c r="N17" s="256">
        <f>COUNTIFS('D5'!$B$11:$B$4863,'A5'!$D17,'D5'!Z$11:Z$4863,"taip")</f>
        <v>0</v>
      </c>
      <c r="O17" s="256">
        <f>COUNTIFS('D5'!$B$11:$B$4863,'A5'!$D17,'D5'!AA$11:AA$4863,"taip")</f>
        <v>0</v>
      </c>
      <c r="P17" s="256">
        <f>COUNTIFS('D5'!$B$11:$B$4863,'A5'!$D17,'D5'!AB$11:AB$4863,"taip")</f>
        <v>0</v>
      </c>
      <c r="Q17" s="256">
        <f>COUNTIFS('D5'!$B$11:$B$4863,'A5'!$D17,'D5'!AC$11:AC$4863,"taip")</f>
        <v>0</v>
      </c>
      <c r="R17" s="256">
        <f>SUMIFS('D5'!$AG$11:$AG$4863,'D5'!$B$11:$B$4863,'A5'!$D17,'D5'!R$11:R$4863,"taip")</f>
        <v>0</v>
      </c>
      <c r="S17" s="256">
        <f>SUMIFS('D5'!$AG$11:$AG$4863,'D5'!$B$11:$B$4863,'A5'!$D17,'D5'!S$11:S$4863,"taip")</f>
        <v>0</v>
      </c>
      <c r="T17" s="256">
        <f>SUMIFS('D5'!$AG$11:$AG$4863,'D5'!$B$11:$B$4863,'A5'!$D17,'D5'!T$11:T$4863,"taip")</f>
        <v>0</v>
      </c>
      <c r="U17" s="256">
        <f>SUMIFS('D5'!$AG$11:$AG$4863,'D5'!$B$11:$B$4863,'A5'!$D17,'D5'!U$11:U$4863,"taip")</f>
        <v>0</v>
      </c>
      <c r="V17" s="256">
        <f>SUMIFS('D5'!$AG$11:$AG$4863,'D5'!$B$11:$B$4863,'A5'!$D17,'D5'!V$11:V$4863,"taip")</f>
        <v>0</v>
      </c>
      <c r="W17" s="256">
        <f>SUMIFS('D5'!$AG$11:$AG$4863,'D5'!$B$11:$B$4863,'A5'!$D17,'D5'!W$11:W$4863,"taip")</f>
        <v>0</v>
      </c>
      <c r="X17" s="256">
        <f>SUMIFS('D5'!$AG$11:$AG$4863,'D5'!$B$11:$B$4863,'A5'!$D17,'D5'!X$11:X$4863,"taip")</f>
        <v>0</v>
      </c>
      <c r="Y17" s="256">
        <f>SUMIFS('D5'!$AG$11:$AG$4863,'D5'!$B$11:$B$4863,'A5'!$D17,'D5'!Y$11:Y$4863,"taip")</f>
        <v>0</v>
      </c>
      <c r="Z17" s="256">
        <f>SUMIFS('D5'!$AG$11:$AG$4863,'D5'!$B$11:$B$4863,'A5'!$D17,'D5'!Z$11:Z$4863,"taip")</f>
        <v>0</v>
      </c>
      <c r="AA17" s="256">
        <f>SUMIFS('D5'!$AG$11:$AG$4863,'D5'!$B$11:$B$4863,'A5'!$D17,'D5'!AA$11:AA$4863,"taip")</f>
        <v>0</v>
      </c>
      <c r="AB17" s="256">
        <f>SUMIFS('D5'!$AG$11:$AG$4863,'D5'!$B$11:$B$4863,'A5'!$D17,'D5'!AB$11:AB$4863,"taip")</f>
        <v>0</v>
      </c>
      <c r="AC17" s="256">
        <f>SUMIFS('D5'!$AG$11:$AG$4863,'D5'!$B$11:$B$4863,'A5'!$D17,'D5'!AC$11:AC$4863,"taip")</f>
        <v>0</v>
      </c>
    </row>
    <row r="18" spans="1:29" x14ac:dyDescent="0.35">
      <c r="A18" s="13" t="s">
        <v>39</v>
      </c>
      <c r="B18" s="197">
        <f>'VPS1'!C20</f>
        <v>0</v>
      </c>
      <c r="C18" s="252">
        <f>'VPS1'!D20</f>
        <v>0</v>
      </c>
      <c r="D18" s="54">
        <f>'VPS1'!J20</f>
        <v>0</v>
      </c>
      <c r="E18" s="199">
        <f>'VPS1'!F20</f>
        <v>0</v>
      </c>
      <c r="F18" s="256">
        <f>COUNTIFS('D5'!$B$11:$B$4863,'A5'!$D18,'D5'!R$11:R$4863,"taip")</f>
        <v>0</v>
      </c>
      <c r="G18" s="256">
        <f>COUNTIFS('D5'!$B$11:$B$4863,'A5'!$D18,'D5'!S$11:S$4863,"taip")</f>
        <v>0</v>
      </c>
      <c r="H18" s="256">
        <f>COUNTIFS('D5'!$B$11:$B$4863,'A5'!$D18,'D5'!T$11:T$4863,"taip")</f>
        <v>0</v>
      </c>
      <c r="I18" s="256">
        <f>COUNTIFS('D5'!$B$11:$B$4863,'A5'!$D18,'D5'!U$11:U$4863,"taip")</f>
        <v>0</v>
      </c>
      <c r="J18" s="256">
        <f>COUNTIFS('D5'!$B$11:$B$4863,'A5'!$D18,'D5'!V$11:V$4863,"taip")</f>
        <v>0</v>
      </c>
      <c r="K18" s="256">
        <f>COUNTIFS('D5'!$B$11:$B$4863,'A5'!$D18,'D5'!W$11:W$4863,"taip")</f>
        <v>0</v>
      </c>
      <c r="L18" s="256">
        <f>COUNTIFS('D5'!$B$11:$B$4863,'A5'!$D18,'D5'!X$11:X$4863,"taip")</f>
        <v>0</v>
      </c>
      <c r="M18" s="256">
        <f>COUNTIFS('D5'!$B$11:$B$4863,'A5'!$D18,'D5'!Y$11:Y$4863,"taip")</f>
        <v>0</v>
      </c>
      <c r="N18" s="256">
        <f>COUNTIFS('D5'!$B$11:$B$4863,'A5'!$D18,'D5'!Z$11:Z$4863,"taip")</f>
        <v>0</v>
      </c>
      <c r="O18" s="256">
        <f>COUNTIFS('D5'!$B$11:$B$4863,'A5'!$D18,'D5'!AA$11:AA$4863,"taip")</f>
        <v>0</v>
      </c>
      <c r="P18" s="256">
        <f>COUNTIFS('D5'!$B$11:$B$4863,'A5'!$D18,'D5'!AB$11:AB$4863,"taip")</f>
        <v>0</v>
      </c>
      <c r="Q18" s="256">
        <f>COUNTIFS('D5'!$B$11:$B$4863,'A5'!$D18,'D5'!AC$11:AC$4863,"taip")</f>
        <v>0</v>
      </c>
      <c r="R18" s="256">
        <f>SUMIFS('D5'!$AG$11:$AG$4863,'D5'!$B$11:$B$4863,'A5'!$D18,'D5'!R$11:R$4863,"taip")</f>
        <v>0</v>
      </c>
      <c r="S18" s="256">
        <f>SUMIFS('D5'!$AG$11:$AG$4863,'D5'!$B$11:$B$4863,'A5'!$D18,'D5'!S$11:S$4863,"taip")</f>
        <v>0</v>
      </c>
      <c r="T18" s="256">
        <f>SUMIFS('D5'!$AG$11:$AG$4863,'D5'!$B$11:$B$4863,'A5'!$D18,'D5'!T$11:T$4863,"taip")</f>
        <v>0</v>
      </c>
      <c r="U18" s="256">
        <f>SUMIFS('D5'!$AG$11:$AG$4863,'D5'!$B$11:$B$4863,'A5'!$D18,'D5'!U$11:U$4863,"taip")</f>
        <v>0</v>
      </c>
      <c r="V18" s="256">
        <f>SUMIFS('D5'!$AG$11:$AG$4863,'D5'!$B$11:$B$4863,'A5'!$D18,'D5'!V$11:V$4863,"taip")</f>
        <v>0</v>
      </c>
      <c r="W18" s="256">
        <f>SUMIFS('D5'!$AG$11:$AG$4863,'D5'!$B$11:$B$4863,'A5'!$D18,'D5'!W$11:W$4863,"taip")</f>
        <v>0</v>
      </c>
      <c r="X18" s="256">
        <f>SUMIFS('D5'!$AG$11:$AG$4863,'D5'!$B$11:$B$4863,'A5'!$D18,'D5'!X$11:X$4863,"taip")</f>
        <v>0</v>
      </c>
      <c r="Y18" s="256">
        <f>SUMIFS('D5'!$AG$11:$AG$4863,'D5'!$B$11:$B$4863,'A5'!$D18,'D5'!Y$11:Y$4863,"taip")</f>
        <v>0</v>
      </c>
      <c r="Z18" s="256">
        <f>SUMIFS('D5'!$AG$11:$AG$4863,'D5'!$B$11:$B$4863,'A5'!$D18,'D5'!Z$11:Z$4863,"taip")</f>
        <v>0</v>
      </c>
      <c r="AA18" s="256">
        <f>SUMIFS('D5'!$AG$11:$AG$4863,'D5'!$B$11:$B$4863,'A5'!$D18,'D5'!AA$11:AA$4863,"taip")</f>
        <v>0</v>
      </c>
      <c r="AB18" s="256">
        <f>SUMIFS('D5'!$AG$11:$AG$4863,'D5'!$B$11:$B$4863,'A5'!$D18,'D5'!AB$11:AB$4863,"taip")</f>
        <v>0</v>
      </c>
      <c r="AC18" s="256">
        <f>SUMIFS('D5'!$AG$11:$AG$4863,'D5'!$B$11:$B$4863,'A5'!$D18,'D5'!AC$11:AC$4863,"taip")</f>
        <v>0</v>
      </c>
    </row>
    <row r="19" spans="1:29" x14ac:dyDescent="0.35">
      <c r="A19" s="13" t="s">
        <v>40</v>
      </c>
      <c r="B19" s="197">
        <f>'VPS1'!C21</f>
        <v>0</v>
      </c>
      <c r="C19" s="252">
        <f>'VPS1'!D21</f>
        <v>0</v>
      </c>
      <c r="D19" s="54">
        <f>'VPS1'!J21</f>
        <v>0</v>
      </c>
      <c r="E19" s="199">
        <f>'VPS1'!F21</f>
        <v>0</v>
      </c>
      <c r="F19" s="256">
        <f>COUNTIFS('D5'!$B$11:$B$4863,'A5'!$D19,'D5'!R$11:R$4863,"taip")</f>
        <v>0</v>
      </c>
      <c r="G19" s="256">
        <f>COUNTIFS('D5'!$B$11:$B$4863,'A5'!$D19,'D5'!S$11:S$4863,"taip")</f>
        <v>0</v>
      </c>
      <c r="H19" s="256">
        <f>COUNTIFS('D5'!$B$11:$B$4863,'A5'!$D19,'D5'!T$11:T$4863,"taip")</f>
        <v>0</v>
      </c>
      <c r="I19" s="256">
        <f>COUNTIFS('D5'!$B$11:$B$4863,'A5'!$D19,'D5'!U$11:U$4863,"taip")</f>
        <v>0</v>
      </c>
      <c r="J19" s="256">
        <f>COUNTIFS('D5'!$B$11:$B$4863,'A5'!$D19,'D5'!V$11:V$4863,"taip")</f>
        <v>0</v>
      </c>
      <c r="K19" s="256">
        <f>COUNTIFS('D5'!$B$11:$B$4863,'A5'!$D19,'D5'!W$11:W$4863,"taip")</f>
        <v>0</v>
      </c>
      <c r="L19" s="256">
        <f>COUNTIFS('D5'!$B$11:$B$4863,'A5'!$D19,'D5'!X$11:X$4863,"taip")</f>
        <v>0</v>
      </c>
      <c r="M19" s="256">
        <f>COUNTIFS('D5'!$B$11:$B$4863,'A5'!$D19,'D5'!Y$11:Y$4863,"taip")</f>
        <v>0</v>
      </c>
      <c r="N19" s="256">
        <f>COUNTIFS('D5'!$B$11:$B$4863,'A5'!$D19,'D5'!Z$11:Z$4863,"taip")</f>
        <v>0</v>
      </c>
      <c r="O19" s="256">
        <f>COUNTIFS('D5'!$B$11:$B$4863,'A5'!$D19,'D5'!AA$11:AA$4863,"taip")</f>
        <v>0</v>
      </c>
      <c r="P19" s="256">
        <f>COUNTIFS('D5'!$B$11:$B$4863,'A5'!$D19,'D5'!AB$11:AB$4863,"taip")</f>
        <v>0</v>
      </c>
      <c r="Q19" s="256">
        <f>COUNTIFS('D5'!$B$11:$B$4863,'A5'!$D19,'D5'!AC$11:AC$4863,"taip")</f>
        <v>0</v>
      </c>
      <c r="R19" s="256">
        <f>SUMIFS('D5'!$AG$11:$AG$4863,'D5'!$B$11:$B$4863,'A5'!$D19,'D5'!R$11:R$4863,"taip")</f>
        <v>0</v>
      </c>
      <c r="S19" s="256">
        <f>SUMIFS('D5'!$AG$11:$AG$4863,'D5'!$B$11:$B$4863,'A5'!$D19,'D5'!S$11:S$4863,"taip")</f>
        <v>0</v>
      </c>
      <c r="T19" s="256">
        <f>SUMIFS('D5'!$AG$11:$AG$4863,'D5'!$B$11:$B$4863,'A5'!$D19,'D5'!T$11:T$4863,"taip")</f>
        <v>0</v>
      </c>
      <c r="U19" s="256">
        <f>SUMIFS('D5'!$AG$11:$AG$4863,'D5'!$B$11:$B$4863,'A5'!$D19,'D5'!U$11:U$4863,"taip")</f>
        <v>0</v>
      </c>
      <c r="V19" s="256">
        <f>SUMIFS('D5'!$AG$11:$AG$4863,'D5'!$B$11:$B$4863,'A5'!$D19,'D5'!V$11:V$4863,"taip")</f>
        <v>0</v>
      </c>
      <c r="W19" s="256">
        <f>SUMIFS('D5'!$AG$11:$AG$4863,'D5'!$B$11:$B$4863,'A5'!$D19,'D5'!W$11:W$4863,"taip")</f>
        <v>0</v>
      </c>
      <c r="X19" s="256">
        <f>SUMIFS('D5'!$AG$11:$AG$4863,'D5'!$B$11:$B$4863,'A5'!$D19,'D5'!X$11:X$4863,"taip")</f>
        <v>0</v>
      </c>
      <c r="Y19" s="256">
        <f>SUMIFS('D5'!$AG$11:$AG$4863,'D5'!$B$11:$B$4863,'A5'!$D19,'D5'!Y$11:Y$4863,"taip")</f>
        <v>0</v>
      </c>
      <c r="Z19" s="256">
        <f>SUMIFS('D5'!$AG$11:$AG$4863,'D5'!$B$11:$B$4863,'A5'!$D19,'D5'!Z$11:Z$4863,"taip")</f>
        <v>0</v>
      </c>
      <c r="AA19" s="256">
        <f>SUMIFS('D5'!$AG$11:$AG$4863,'D5'!$B$11:$B$4863,'A5'!$D19,'D5'!AA$11:AA$4863,"taip")</f>
        <v>0</v>
      </c>
      <c r="AB19" s="256">
        <f>SUMIFS('D5'!$AG$11:$AG$4863,'D5'!$B$11:$B$4863,'A5'!$D19,'D5'!AB$11:AB$4863,"taip")</f>
        <v>0</v>
      </c>
      <c r="AC19" s="256">
        <f>SUMIFS('D5'!$AG$11:$AG$4863,'D5'!$B$11:$B$4863,'A5'!$D19,'D5'!AC$11:AC$4863,"taip")</f>
        <v>0</v>
      </c>
    </row>
    <row r="20" spans="1:29" x14ac:dyDescent="0.35">
      <c r="A20" s="13" t="s">
        <v>41</v>
      </c>
      <c r="B20" s="197">
        <f>'VPS1'!C22</f>
        <v>0</v>
      </c>
      <c r="C20" s="252">
        <f>'VPS1'!D22</f>
        <v>0</v>
      </c>
      <c r="D20" s="54">
        <f>'VPS1'!J22</f>
        <v>0</v>
      </c>
      <c r="E20" s="199">
        <f>'VPS1'!F22</f>
        <v>0</v>
      </c>
      <c r="F20" s="256">
        <f>COUNTIFS('D5'!$B$11:$B$4863,'A5'!$D20,'D5'!R$11:R$4863,"taip")</f>
        <v>0</v>
      </c>
      <c r="G20" s="256">
        <f>COUNTIFS('D5'!$B$11:$B$4863,'A5'!$D20,'D5'!S$11:S$4863,"taip")</f>
        <v>0</v>
      </c>
      <c r="H20" s="256">
        <f>COUNTIFS('D5'!$B$11:$B$4863,'A5'!$D20,'D5'!T$11:T$4863,"taip")</f>
        <v>0</v>
      </c>
      <c r="I20" s="256">
        <f>COUNTIFS('D5'!$B$11:$B$4863,'A5'!$D20,'D5'!U$11:U$4863,"taip")</f>
        <v>0</v>
      </c>
      <c r="J20" s="256">
        <f>COUNTIFS('D5'!$B$11:$B$4863,'A5'!$D20,'D5'!V$11:V$4863,"taip")</f>
        <v>0</v>
      </c>
      <c r="K20" s="256">
        <f>COUNTIFS('D5'!$B$11:$B$4863,'A5'!$D20,'D5'!W$11:W$4863,"taip")</f>
        <v>0</v>
      </c>
      <c r="L20" s="256">
        <f>COUNTIFS('D5'!$B$11:$B$4863,'A5'!$D20,'D5'!X$11:X$4863,"taip")</f>
        <v>0</v>
      </c>
      <c r="M20" s="256">
        <f>COUNTIFS('D5'!$B$11:$B$4863,'A5'!$D20,'D5'!Y$11:Y$4863,"taip")</f>
        <v>0</v>
      </c>
      <c r="N20" s="256">
        <f>COUNTIFS('D5'!$B$11:$B$4863,'A5'!$D20,'D5'!Z$11:Z$4863,"taip")</f>
        <v>0</v>
      </c>
      <c r="O20" s="256">
        <f>COUNTIFS('D5'!$B$11:$B$4863,'A5'!$D20,'D5'!AA$11:AA$4863,"taip")</f>
        <v>0</v>
      </c>
      <c r="P20" s="256">
        <f>COUNTIFS('D5'!$B$11:$B$4863,'A5'!$D20,'D5'!AB$11:AB$4863,"taip")</f>
        <v>0</v>
      </c>
      <c r="Q20" s="256">
        <f>COUNTIFS('D5'!$B$11:$B$4863,'A5'!$D20,'D5'!AC$11:AC$4863,"taip")</f>
        <v>0</v>
      </c>
      <c r="R20" s="256">
        <f>SUMIFS('D5'!$AG$11:$AG$4863,'D5'!$B$11:$B$4863,'A5'!$D20,'D5'!R$11:R$4863,"taip")</f>
        <v>0</v>
      </c>
      <c r="S20" s="256">
        <f>SUMIFS('D5'!$AG$11:$AG$4863,'D5'!$B$11:$B$4863,'A5'!$D20,'D5'!S$11:S$4863,"taip")</f>
        <v>0</v>
      </c>
      <c r="T20" s="256">
        <f>SUMIFS('D5'!$AG$11:$AG$4863,'D5'!$B$11:$B$4863,'A5'!$D20,'D5'!T$11:T$4863,"taip")</f>
        <v>0</v>
      </c>
      <c r="U20" s="256">
        <f>SUMIFS('D5'!$AG$11:$AG$4863,'D5'!$B$11:$B$4863,'A5'!$D20,'D5'!U$11:U$4863,"taip")</f>
        <v>0</v>
      </c>
      <c r="V20" s="256">
        <f>SUMIFS('D5'!$AG$11:$AG$4863,'D5'!$B$11:$B$4863,'A5'!$D20,'D5'!V$11:V$4863,"taip")</f>
        <v>0</v>
      </c>
      <c r="W20" s="256">
        <f>SUMIFS('D5'!$AG$11:$AG$4863,'D5'!$B$11:$B$4863,'A5'!$D20,'D5'!W$11:W$4863,"taip")</f>
        <v>0</v>
      </c>
      <c r="X20" s="256">
        <f>SUMIFS('D5'!$AG$11:$AG$4863,'D5'!$B$11:$B$4863,'A5'!$D20,'D5'!X$11:X$4863,"taip")</f>
        <v>0</v>
      </c>
      <c r="Y20" s="256">
        <f>SUMIFS('D5'!$AG$11:$AG$4863,'D5'!$B$11:$B$4863,'A5'!$D20,'D5'!Y$11:Y$4863,"taip")</f>
        <v>0</v>
      </c>
      <c r="Z20" s="256">
        <f>SUMIFS('D5'!$AG$11:$AG$4863,'D5'!$B$11:$B$4863,'A5'!$D20,'D5'!Z$11:Z$4863,"taip")</f>
        <v>0</v>
      </c>
      <c r="AA20" s="256">
        <f>SUMIFS('D5'!$AG$11:$AG$4863,'D5'!$B$11:$B$4863,'A5'!$D20,'D5'!AA$11:AA$4863,"taip")</f>
        <v>0</v>
      </c>
      <c r="AB20" s="256">
        <f>SUMIFS('D5'!$AG$11:$AG$4863,'D5'!$B$11:$B$4863,'A5'!$D20,'D5'!AB$11:AB$4863,"taip")</f>
        <v>0</v>
      </c>
      <c r="AC20" s="256">
        <f>SUMIFS('D5'!$AG$11:$AG$4863,'D5'!$B$11:$B$4863,'A5'!$D20,'D5'!AC$11:AC$4863,"taip")</f>
        <v>0</v>
      </c>
    </row>
    <row r="21" spans="1:29" x14ac:dyDescent="0.35">
      <c r="A21" s="13" t="s">
        <v>42</v>
      </c>
      <c r="B21" s="197">
        <f>'VPS1'!C23</f>
        <v>0</v>
      </c>
      <c r="C21" s="252">
        <f>'VPS1'!D23</f>
        <v>0</v>
      </c>
      <c r="D21" s="54">
        <f>'VPS1'!J23</f>
        <v>0</v>
      </c>
      <c r="E21" s="199">
        <f>'VPS1'!F23</f>
        <v>0</v>
      </c>
      <c r="F21" s="256">
        <f>COUNTIFS('D5'!$B$11:$B$4863,'A5'!$D21,'D5'!R$11:R$4863,"taip")</f>
        <v>0</v>
      </c>
      <c r="G21" s="256">
        <f>COUNTIFS('D5'!$B$11:$B$4863,'A5'!$D21,'D5'!S$11:S$4863,"taip")</f>
        <v>0</v>
      </c>
      <c r="H21" s="256">
        <f>COUNTIFS('D5'!$B$11:$B$4863,'A5'!$D21,'D5'!T$11:T$4863,"taip")</f>
        <v>0</v>
      </c>
      <c r="I21" s="256">
        <f>COUNTIFS('D5'!$B$11:$B$4863,'A5'!$D21,'D5'!U$11:U$4863,"taip")</f>
        <v>0</v>
      </c>
      <c r="J21" s="256">
        <f>COUNTIFS('D5'!$B$11:$B$4863,'A5'!$D21,'D5'!V$11:V$4863,"taip")</f>
        <v>0</v>
      </c>
      <c r="K21" s="256">
        <f>COUNTIFS('D5'!$B$11:$B$4863,'A5'!$D21,'D5'!W$11:W$4863,"taip")</f>
        <v>0</v>
      </c>
      <c r="L21" s="256">
        <f>COUNTIFS('D5'!$B$11:$B$4863,'A5'!$D21,'D5'!X$11:X$4863,"taip")</f>
        <v>0</v>
      </c>
      <c r="M21" s="256">
        <f>COUNTIFS('D5'!$B$11:$B$4863,'A5'!$D21,'D5'!Y$11:Y$4863,"taip")</f>
        <v>0</v>
      </c>
      <c r="N21" s="256">
        <f>COUNTIFS('D5'!$B$11:$B$4863,'A5'!$D21,'D5'!Z$11:Z$4863,"taip")</f>
        <v>0</v>
      </c>
      <c r="O21" s="256">
        <f>COUNTIFS('D5'!$B$11:$B$4863,'A5'!$D21,'D5'!AA$11:AA$4863,"taip")</f>
        <v>0</v>
      </c>
      <c r="P21" s="256">
        <f>COUNTIFS('D5'!$B$11:$B$4863,'A5'!$D21,'D5'!AB$11:AB$4863,"taip")</f>
        <v>0</v>
      </c>
      <c r="Q21" s="256">
        <f>COUNTIFS('D5'!$B$11:$B$4863,'A5'!$D21,'D5'!AC$11:AC$4863,"taip")</f>
        <v>0</v>
      </c>
      <c r="R21" s="256">
        <f>SUMIFS('D5'!$AG$11:$AG$4863,'D5'!$B$11:$B$4863,'A5'!$D21,'D5'!R$11:R$4863,"taip")</f>
        <v>0</v>
      </c>
      <c r="S21" s="256">
        <f>SUMIFS('D5'!$AG$11:$AG$4863,'D5'!$B$11:$B$4863,'A5'!$D21,'D5'!S$11:S$4863,"taip")</f>
        <v>0</v>
      </c>
      <c r="T21" s="256">
        <f>SUMIFS('D5'!$AG$11:$AG$4863,'D5'!$B$11:$B$4863,'A5'!$D21,'D5'!T$11:T$4863,"taip")</f>
        <v>0</v>
      </c>
      <c r="U21" s="256">
        <f>SUMIFS('D5'!$AG$11:$AG$4863,'D5'!$B$11:$B$4863,'A5'!$D21,'D5'!U$11:U$4863,"taip")</f>
        <v>0</v>
      </c>
      <c r="V21" s="256">
        <f>SUMIFS('D5'!$AG$11:$AG$4863,'D5'!$B$11:$B$4863,'A5'!$D21,'D5'!V$11:V$4863,"taip")</f>
        <v>0</v>
      </c>
      <c r="W21" s="256">
        <f>SUMIFS('D5'!$AG$11:$AG$4863,'D5'!$B$11:$B$4863,'A5'!$D21,'D5'!W$11:W$4863,"taip")</f>
        <v>0</v>
      </c>
      <c r="X21" s="256">
        <f>SUMIFS('D5'!$AG$11:$AG$4863,'D5'!$B$11:$B$4863,'A5'!$D21,'D5'!X$11:X$4863,"taip")</f>
        <v>0</v>
      </c>
      <c r="Y21" s="256">
        <f>SUMIFS('D5'!$AG$11:$AG$4863,'D5'!$B$11:$B$4863,'A5'!$D21,'D5'!Y$11:Y$4863,"taip")</f>
        <v>0</v>
      </c>
      <c r="Z21" s="256">
        <f>SUMIFS('D5'!$AG$11:$AG$4863,'D5'!$B$11:$B$4863,'A5'!$D21,'D5'!Z$11:Z$4863,"taip")</f>
        <v>0</v>
      </c>
      <c r="AA21" s="256">
        <f>SUMIFS('D5'!$AG$11:$AG$4863,'D5'!$B$11:$B$4863,'A5'!$D21,'D5'!AA$11:AA$4863,"taip")</f>
        <v>0</v>
      </c>
      <c r="AB21" s="256">
        <f>SUMIFS('D5'!$AG$11:$AG$4863,'D5'!$B$11:$B$4863,'A5'!$D21,'D5'!AB$11:AB$4863,"taip")</f>
        <v>0</v>
      </c>
      <c r="AC21" s="256">
        <f>SUMIFS('D5'!$AG$11:$AG$4863,'D5'!$B$11:$B$4863,'A5'!$D21,'D5'!AC$11:AC$4863,"taip")</f>
        <v>0</v>
      </c>
    </row>
    <row r="22" spans="1:29" x14ac:dyDescent="0.35">
      <c r="A22" s="13" t="s">
        <v>43</v>
      </c>
      <c r="B22" s="197">
        <f>'VPS1'!C24</f>
        <v>0</v>
      </c>
      <c r="C22" s="252">
        <f>'VPS1'!D24</f>
        <v>0</v>
      </c>
      <c r="D22" s="54">
        <f>'VPS1'!J24</f>
        <v>0</v>
      </c>
      <c r="E22" s="199">
        <f>'VPS1'!F24</f>
        <v>0</v>
      </c>
      <c r="F22" s="256">
        <f>COUNTIFS('D5'!$B$11:$B$4863,'A5'!$D22,'D5'!R$11:R$4863,"taip")</f>
        <v>0</v>
      </c>
      <c r="G22" s="256">
        <f>COUNTIFS('D5'!$B$11:$B$4863,'A5'!$D22,'D5'!S$11:S$4863,"taip")</f>
        <v>0</v>
      </c>
      <c r="H22" s="256">
        <f>COUNTIFS('D5'!$B$11:$B$4863,'A5'!$D22,'D5'!T$11:T$4863,"taip")</f>
        <v>0</v>
      </c>
      <c r="I22" s="256">
        <f>COUNTIFS('D5'!$B$11:$B$4863,'A5'!$D22,'D5'!U$11:U$4863,"taip")</f>
        <v>0</v>
      </c>
      <c r="J22" s="256">
        <f>COUNTIFS('D5'!$B$11:$B$4863,'A5'!$D22,'D5'!V$11:V$4863,"taip")</f>
        <v>0</v>
      </c>
      <c r="K22" s="256">
        <f>COUNTIFS('D5'!$B$11:$B$4863,'A5'!$D22,'D5'!W$11:W$4863,"taip")</f>
        <v>0</v>
      </c>
      <c r="L22" s="256">
        <f>COUNTIFS('D5'!$B$11:$B$4863,'A5'!$D22,'D5'!X$11:X$4863,"taip")</f>
        <v>0</v>
      </c>
      <c r="M22" s="256">
        <f>COUNTIFS('D5'!$B$11:$B$4863,'A5'!$D22,'D5'!Y$11:Y$4863,"taip")</f>
        <v>0</v>
      </c>
      <c r="N22" s="256">
        <f>COUNTIFS('D5'!$B$11:$B$4863,'A5'!$D22,'D5'!Z$11:Z$4863,"taip")</f>
        <v>0</v>
      </c>
      <c r="O22" s="256">
        <f>COUNTIFS('D5'!$B$11:$B$4863,'A5'!$D22,'D5'!AA$11:AA$4863,"taip")</f>
        <v>0</v>
      </c>
      <c r="P22" s="256">
        <f>COUNTIFS('D5'!$B$11:$B$4863,'A5'!$D22,'D5'!AB$11:AB$4863,"taip")</f>
        <v>0</v>
      </c>
      <c r="Q22" s="256">
        <f>COUNTIFS('D5'!$B$11:$B$4863,'A5'!$D22,'D5'!AC$11:AC$4863,"taip")</f>
        <v>0</v>
      </c>
      <c r="R22" s="256">
        <f>SUMIFS('D5'!$AG$11:$AG$4863,'D5'!$B$11:$B$4863,'A5'!$D22,'D5'!R$11:R$4863,"taip")</f>
        <v>0</v>
      </c>
      <c r="S22" s="256">
        <f>SUMIFS('D5'!$AG$11:$AG$4863,'D5'!$B$11:$B$4863,'A5'!$D22,'D5'!S$11:S$4863,"taip")</f>
        <v>0</v>
      </c>
      <c r="T22" s="256">
        <f>SUMIFS('D5'!$AG$11:$AG$4863,'D5'!$B$11:$B$4863,'A5'!$D22,'D5'!T$11:T$4863,"taip")</f>
        <v>0</v>
      </c>
      <c r="U22" s="256">
        <f>SUMIFS('D5'!$AG$11:$AG$4863,'D5'!$B$11:$B$4863,'A5'!$D22,'D5'!U$11:U$4863,"taip")</f>
        <v>0</v>
      </c>
      <c r="V22" s="256">
        <f>SUMIFS('D5'!$AG$11:$AG$4863,'D5'!$B$11:$B$4863,'A5'!$D22,'D5'!V$11:V$4863,"taip")</f>
        <v>0</v>
      </c>
      <c r="W22" s="256">
        <f>SUMIFS('D5'!$AG$11:$AG$4863,'D5'!$B$11:$B$4863,'A5'!$D22,'D5'!W$11:W$4863,"taip")</f>
        <v>0</v>
      </c>
      <c r="X22" s="256">
        <f>SUMIFS('D5'!$AG$11:$AG$4863,'D5'!$B$11:$B$4863,'A5'!$D22,'D5'!X$11:X$4863,"taip")</f>
        <v>0</v>
      </c>
      <c r="Y22" s="256">
        <f>SUMIFS('D5'!$AG$11:$AG$4863,'D5'!$B$11:$B$4863,'A5'!$D22,'D5'!Y$11:Y$4863,"taip")</f>
        <v>0</v>
      </c>
      <c r="Z22" s="256">
        <f>SUMIFS('D5'!$AG$11:$AG$4863,'D5'!$B$11:$B$4863,'A5'!$D22,'D5'!Z$11:Z$4863,"taip")</f>
        <v>0</v>
      </c>
      <c r="AA22" s="256">
        <f>SUMIFS('D5'!$AG$11:$AG$4863,'D5'!$B$11:$B$4863,'A5'!$D22,'D5'!AA$11:AA$4863,"taip")</f>
        <v>0</v>
      </c>
      <c r="AB22" s="256">
        <f>SUMIFS('D5'!$AG$11:$AG$4863,'D5'!$B$11:$B$4863,'A5'!$D22,'D5'!AB$11:AB$4863,"taip")</f>
        <v>0</v>
      </c>
      <c r="AC22" s="256">
        <f>SUMIFS('D5'!$AG$11:$AG$4863,'D5'!$B$11:$B$4863,'A5'!$D22,'D5'!AC$11:AC$4863,"taip")</f>
        <v>0</v>
      </c>
    </row>
    <row r="23" spans="1:29" x14ac:dyDescent="0.35">
      <c r="A23" s="13" t="s">
        <v>44</v>
      </c>
      <c r="B23" s="197">
        <f>'VPS1'!C25</f>
        <v>0</v>
      </c>
      <c r="C23" s="252">
        <f>'VPS1'!D25</f>
        <v>0</v>
      </c>
      <c r="D23" s="54">
        <f>'VPS1'!J25</f>
        <v>0</v>
      </c>
      <c r="E23" s="199">
        <f>'VPS1'!F25</f>
        <v>0</v>
      </c>
      <c r="F23" s="256">
        <f>COUNTIFS('D5'!$B$11:$B$4863,'A5'!$D23,'D5'!R$11:R$4863,"taip")</f>
        <v>0</v>
      </c>
      <c r="G23" s="256">
        <f>COUNTIFS('D5'!$B$11:$B$4863,'A5'!$D23,'D5'!S$11:S$4863,"taip")</f>
        <v>0</v>
      </c>
      <c r="H23" s="256">
        <f>COUNTIFS('D5'!$B$11:$B$4863,'A5'!$D23,'D5'!T$11:T$4863,"taip")</f>
        <v>0</v>
      </c>
      <c r="I23" s="256">
        <f>COUNTIFS('D5'!$B$11:$B$4863,'A5'!$D23,'D5'!U$11:U$4863,"taip")</f>
        <v>0</v>
      </c>
      <c r="J23" s="256">
        <f>COUNTIFS('D5'!$B$11:$B$4863,'A5'!$D23,'D5'!V$11:V$4863,"taip")</f>
        <v>0</v>
      </c>
      <c r="K23" s="256">
        <f>COUNTIFS('D5'!$B$11:$B$4863,'A5'!$D23,'D5'!W$11:W$4863,"taip")</f>
        <v>0</v>
      </c>
      <c r="L23" s="256">
        <f>COUNTIFS('D5'!$B$11:$B$4863,'A5'!$D23,'D5'!X$11:X$4863,"taip")</f>
        <v>0</v>
      </c>
      <c r="M23" s="256">
        <f>COUNTIFS('D5'!$B$11:$B$4863,'A5'!$D23,'D5'!Y$11:Y$4863,"taip")</f>
        <v>0</v>
      </c>
      <c r="N23" s="256">
        <f>COUNTIFS('D5'!$B$11:$B$4863,'A5'!$D23,'D5'!Z$11:Z$4863,"taip")</f>
        <v>0</v>
      </c>
      <c r="O23" s="256">
        <f>COUNTIFS('D5'!$B$11:$B$4863,'A5'!$D23,'D5'!AA$11:AA$4863,"taip")</f>
        <v>0</v>
      </c>
      <c r="P23" s="256">
        <f>COUNTIFS('D5'!$B$11:$B$4863,'A5'!$D23,'D5'!AB$11:AB$4863,"taip")</f>
        <v>0</v>
      </c>
      <c r="Q23" s="256">
        <f>COUNTIFS('D5'!$B$11:$B$4863,'A5'!$D23,'D5'!AC$11:AC$4863,"taip")</f>
        <v>0</v>
      </c>
      <c r="R23" s="256">
        <f>SUMIFS('D5'!$AG$11:$AG$4863,'D5'!$B$11:$B$4863,'A5'!$D23,'D5'!R$11:R$4863,"taip")</f>
        <v>0</v>
      </c>
      <c r="S23" s="256">
        <f>SUMIFS('D5'!$AG$11:$AG$4863,'D5'!$B$11:$B$4863,'A5'!$D23,'D5'!S$11:S$4863,"taip")</f>
        <v>0</v>
      </c>
      <c r="T23" s="256">
        <f>SUMIFS('D5'!$AG$11:$AG$4863,'D5'!$B$11:$B$4863,'A5'!$D23,'D5'!T$11:T$4863,"taip")</f>
        <v>0</v>
      </c>
      <c r="U23" s="256">
        <f>SUMIFS('D5'!$AG$11:$AG$4863,'D5'!$B$11:$B$4863,'A5'!$D23,'D5'!U$11:U$4863,"taip")</f>
        <v>0</v>
      </c>
      <c r="V23" s="256">
        <f>SUMIFS('D5'!$AG$11:$AG$4863,'D5'!$B$11:$B$4863,'A5'!$D23,'D5'!V$11:V$4863,"taip")</f>
        <v>0</v>
      </c>
      <c r="W23" s="256">
        <f>SUMIFS('D5'!$AG$11:$AG$4863,'D5'!$B$11:$B$4863,'A5'!$D23,'D5'!W$11:W$4863,"taip")</f>
        <v>0</v>
      </c>
      <c r="X23" s="256">
        <f>SUMIFS('D5'!$AG$11:$AG$4863,'D5'!$B$11:$B$4863,'A5'!$D23,'D5'!X$11:X$4863,"taip")</f>
        <v>0</v>
      </c>
      <c r="Y23" s="256">
        <f>SUMIFS('D5'!$AG$11:$AG$4863,'D5'!$B$11:$B$4863,'A5'!$D23,'D5'!Y$11:Y$4863,"taip")</f>
        <v>0</v>
      </c>
      <c r="Z23" s="256">
        <f>SUMIFS('D5'!$AG$11:$AG$4863,'D5'!$B$11:$B$4863,'A5'!$D23,'D5'!Z$11:Z$4863,"taip")</f>
        <v>0</v>
      </c>
      <c r="AA23" s="256">
        <f>SUMIFS('D5'!$AG$11:$AG$4863,'D5'!$B$11:$B$4863,'A5'!$D23,'D5'!AA$11:AA$4863,"taip")</f>
        <v>0</v>
      </c>
      <c r="AB23" s="256">
        <f>SUMIFS('D5'!$AG$11:$AG$4863,'D5'!$B$11:$B$4863,'A5'!$D23,'D5'!AB$11:AB$4863,"taip")</f>
        <v>0</v>
      </c>
      <c r="AC23" s="256">
        <f>SUMIFS('D5'!$AG$11:$AG$4863,'D5'!$B$11:$B$4863,'A5'!$D23,'D5'!AC$11:AC$4863,"taip")</f>
        <v>0</v>
      </c>
    </row>
    <row r="24" spans="1:29" x14ac:dyDescent="0.35">
      <c r="A24" s="13" t="s">
        <v>45</v>
      </c>
      <c r="B24" s="197">
        <f>'VPS1'!C26</f>
        <v>0</v>
      </c>
      <c r="C24" s="252">
        <f>'VPS1'!D26</f>
        <v>0</v>
      </c>
      <c r="D24" s="54">
        <f>'VPS1'!J26</f>
        <v>0</v>
      </c>
      <c r="E24" s="199">
        <f>'VPS1'!F26</f>
        <v>0</v>
      </c>
      <c r="F24" s="256">
        <f>COUNTIFS('D5'!$B$11:$B$4863,'A5'!$D24,'D5'!R$11:R$4863,"taip")</f>
        <v>0</v>
      </c>
      <c r="G24" s="256">
        <f>COUNTIFS('D5'!$B$11:$B$4863,'A5'!$D24,'D5'!S$11:S$4863,"taip")</f>
        <v>0</v>
      </c>
      <c r="H24" s="256">
        <f>COUNTIFS('D5'!$B$11:$B$4863,'A5'!$D24,'D5'!T$11:T$4863,"taip")</f>
        <v>0</v>
      </c>
      <c r="I24" s="256">
        <f>COUNTIFS('D5'!$B$11:$B$4863,'A5'!$D24,'D5'!U$11:U$4863,"taip")</f>
        <v>0</v>
      </c>
      <c r="J24" s="256">
        <f>COUNTIFS('D5'!$B$11:$B$4863,'A5'!$D24,'D5'!V$11:V$4863,"taip")</f>
        <v>0</v>
      </c>
      <c r="K24" s="256">
        <f>COUNTIFS('D5'!$B$11:$B$4863,'A5'!$D24,'D5'!W$11:W$4863,"taip")</f>
        <v>0</v>
      </c>
      <c r="L24" s="256">
        <f>COUNTIFS('D5'!$B$11:$B$4863,'A5'!$D24,'D5'!X$11:X$4863,"taip")</f>
        <v>0</v>
      </c>
      <c r="M24" s="256">
        <f>COUNTIFS('D5'!$B$11:$B$4863,'A5'!$D24,'D5'!Y$11:Y$4863,"taip")</f>
        <v>0</v>
      </c>
      <c r="N24" s="256">
        <f>COUNTIFS('D5'!$B$11:$B$4863,'A5'!$D24,'D5'!Z$11:Z$4863,"taip")</f>
        <v>0</v>
      </c>
      <c r="O24" s="256">
        <f>COUNTIFS('D5'!$B$11:$B$4863,'A5'!$D24,'D5'!AA$11:AA$4863,"taip")</f>
        <v>0</v>
      </c>
      <c r="P24" s="256">
        <f>COUNTIFS('D5'!$B$11:$B$4863,'A5'!$D24,'D5'!AB$11:AB$4863,"taip")</f>
        <v>0</v>
      </c>
      <c r="Q24" s="256">
        <f>COUNTIFS('D5'!$B$11:$B$4863,'A5'!$D24,'D5'!AC$11:AC$4863,"taip")</f>
        <v>0</v>
      </c>
      <c r="R24" s="256">
        <f>SUMIFS('D5'!$AG$11:$AG$4863,'D5'!$B$11:$B$4863,'A5'!$D24,'D5'!R$11:R$4863,"taip")</f>
        <v>0</v>
      </c>
      <c r="S24" s="256">
        <f>SUMIFS('D5'!$AG$11:$AG$4863,'D5'!$B$11:$B$4863,'A5'!$D24,'D5'!S$11:S$4863,"taip")</f>
        <v>0</v>
      </c>
      <c r="T24" s="256">
        <f>SUMIFS('D5'!$AG$11:$AG$4863,'D5'!$B$11:$B$4863,'A5'!$D24,'D5'!T$11:T$4863,"taip")</f>
        <v>0</v>
      </c>
      <c r="U24" s="256">
        <f>SUMIFS('D5'!$AG$11:$AG$4863,'D5'!$B$11:$B$4863,'A5'!$D24,'D5'!U$11:U$4863,"taip")</f>
        <v>0</v>
      </c>
      <c r="V24" s="256">
        <f>SUMIFS('D5'!$AG$11:$AG$4863,'D5'!$B$11:$B$4863,'A5'!$D24,'D5'!V$11:V$4863,"taip")</f>
        <v>0</v>
      </c>
      <c r="W24" s="256">
        <f>SUMIFS('D5'!$AG$11:$AG$4863,'D5'!$B$11:$B$4863,'A5'!$D24,'D5'!W$11:W$4863,"taip")</f>
        <v>0</v>
      </c>
      <c r="X24" s="256">
        <f>SUMIFS('D5'!$AG$11:$AG$4863,'D5'!$B$11:$B$4863,'A5'!$D24,'D5'!X$11:X$4863,"taip")</f>
        <v>0</v>
      </c>
      <c r="Y24" s="256">
        <f>SUMIFS('D5'!$AG$11:$AG$4863,'D5'!$B$11:$B$4863,'A5'!$D24,'D5'!Y$11:Y$4863,"taip")</f>
        <v>0</v>
      </c>
      <c r="Z24" s="256">
        <f>SUMIFS('D5'!$AG$11:$AG$4863,'D5'!$B$11:$B$4863,'A5'!$D24,'D5'!Z$11:Z$4863,"taip")</f>
        <v>0</v>
      </c>
      <c r="AA24" s="256">
        <f>SUMIFS('D5'!$AG$11:$AG$4863,'D5'!$B$11:$B$4863,'A5'!$D24,'D5'!AA$11:AA$4863,"taip")</f>
        <v>0</v>
      </c>
      <c r="AB24" s="256">
        <f>SUMIFS('D5'!$AG$11:$AG$4863,'D5'!$B$11:$B$4863,'A5'!$D24,'D5'!AB$11:AB$4863,"taip")</f>
        <v>0</v>
      </c>
      <c r="AC24" s="256">
        <f>SUMIFS('D5'!$AG$11:$AG$4863,'D5'!$B$11:$B$4863,'A5'!$D24,'D5'!AC$11:AC$4863,"taip")</f>
        <v>0</v>
      </c>
    </row>
    <row r="25" spans="1:29" x14ac:dyDescent="0.35">
      <c r="A25" s="13" t="s">
        <v>46</v>
      </c>
      <c r="B25" s="197">
        <f>'VPS1'!C27</f>
        <v>0</v>
      </c>
      <c r="C25" s="252">
        <f>'VPS1'!D27</f>
        <v>0</v>
      </c>
      <c r="D25" s="54">
        <f>'VPS1'!J27</f>
        <v>0</v>
      </c>
      <c r="E25" s="199">
        <f>'VPS1'!F27</f>
        <v>0</v>
      </c>
      <c r="F25" s="256">
        <f>COUNTIFS('D5'!$B$11:$B$4863,'A5'!$D25,'D5'!R$11:R$4863,"taip")</f>
        <v>0</v>
      </c>
      <c r="G25" s="256">
        <f>COUNTIFS('D5'!$B$11:$B$4863,'A5'!$D25,'D5'!S$11:S$4863,"taip")</f>
        <v>0</v>
      </c>
      <c r="H25" s="256">
        <f>COUNTIFS('D5'!$B$11:$B$4863,'A5'!$D25,'D5'!T$11:T$4863,"taip")</f>
        <v>0</v>
      </c>
      <c r="I25" s="256">
        <f>COUNTIFS('D5'!$B$11:$B$4863,'A5'!$D25,'D5'!U$11:U$4863,"taip")</f>
        <v>0</v>
      </c>
      <c r="J25" s="256">
        <f>COUNTIFS('D5'!$B$11:$B$4863,'A5'!$D25,'D5'!V$11:V$4863,"taip")</f>
        <v>0</v>
      </c>
      <c r="K25" s="256">
        <f>COUNTIFS('D5'!$B$11:$B$4863,'A5'!$D25,'D5'!W$11:W$4863,"taip")</f>
        <v>0</v>
      </c>
      <c r="L25" s="256">
        <f>COUNTIFS('D5'!$B$11:$B$4863,'A5'!$D25,'D5'!X$11:X$4863,"taip")</f>
        <v>0</v>
      </c>
      <c r="M25" s="256">
        <f>COUNTIFS('D5'!$B$11:$B$4863,'A5'!$D25,'D5'!Y$11:Y$4863,"taip")</f>
        <v>0</v>
      </c>
      <c r="N25" s="256">
        <f>COUNTIFS('D5'!$B$11:$B$4863,'A5'!$D25,'D5'!Z$11:Z$4863,"taip")</f>
        <v>0</v>
      </c>
      <c r="O25" s="256">
        <f>COUNTIFS('D5'!$B$11:$B$4863,'A5'!$D25,'D5'!AA$11:AA$4863,"taip")</f>
        <v>0</v>
      </c>
      <c r="P25" s="256">
        <f>COUNTIFS('D5'!$B$11:$B$4863,'A5'!$D25,'D5'!AB$11:AB$4863,"taip")</f>
        <v>0</v>
      </c>
      <c r="Q25" s="256">
        <f>COUNTIFS('D5'!$B$11:$B$4863,'A5'!$D25,'D5'!AC$11:AC$4863,"taip")</f>
        <v>0</v>
      </c>
      <c r="R25" s="256">
        <f>SUMIFS('D5'!$AG$11:$AG$4863,'D5'!$B$11:$B$4863,'A5'!$D25,'D5'!R$11:R$4863,"taip")</f>
        <v>0</v>
      </c>
      <c r="S25" s="256">
        <f>SUMIFS('D5'!$AG$11:$AG$4863,'D5'!$B$11:$B$4863,'A5'!$D25,'D5'!S$11:S$4863,"taip")</f>
        <v>0</v>
      </c>
      <c r="T25" s="256">
        <f>SUMIFS('D5'!$AG$11:$AG$4863,'D5'!$B$11:$B$4863,'A5'!$D25,'D5'!T$11:T$4863,"taip")</f>
        <v>0</v>
      </c>
      <c r="U25" s="256">
        <f>SUMIFS('D5'!$AG$11:$AG$4863,'D5'!$B$11:$B$4863,'A5'!$D25,'D5'!U$11:U$4863,"taip")</f>
        <v>0</v>
      </c>
      <c r="V25" s="256">
        <f>SUMIFS('D5'!$AG$11:$AG$4863,'D5'!$B$11:$B$4863,'A5'!$D25,'D5'!V$11:V$4863,"taip")</f>
        <v>0</v>
      </c>
      <c r="W25" s="256">
        <f>SUMIFS('D5'!$AG$11:$AG$4863,'D5'!$B$11:$B$4863,'A5'!$D25,'D5'!W$11:W$4863,"taip")</f>
        <v>0</v>
      </c>
      <c r="X25" s="256">
        <f>SUMIFS('D5'!$AG$11:$AG$4863,'D5'!$B$11:$B$4863,'A5'!$D25,'D5'!X$11:X$4863,"taip")</f>
        <v>0</v>
      </c>
      <c r="Y25" s="256">
        <f>SUMIFS('D5'!$AG$11:$AG$4863,'D5'!$B$11:$B$4863,'A5'!$D25,'D5'!Y$11:Y$4863,"taip")</f>
        <v>0</v>
      </c>
      <c r="Z25" s="256">
        <f>SUMIFS('D5'!$AG$11:$AG$4863,'D5'!$B$11:$B$4863,'A5'!$D25,'D5'!Z$11:Z$4863,"taip")</f>
        <v>0</v>
      </c>
      <c r="AA25" s="256">
        <f>SUMIFS('D5'!$AG$11:$AG$4863,'D5'!$B$11:$B$4863,'A5'!$D25,'D5'!AA$11:AA$4863,"taip")</f>
        <v>0</v>
      </c>
      <c r="AB25" s="256">
        <f>SUMIFS('D5'!$AG$11:$AG$4863,'D5'!$B$11:$B$4863,'A5'!$D25,'D5'!AB$11:AB$4863,"taip")</f>
        <v>0</v>
      </c>
      <c r="AC25" s="256">
        <f>SUMIFS('D5'!$AG$11:$AG$4863,'D5'!$B$11:$B$4863,'A5'!$D25,'D5'!AC$11:AC$4863,"taip")</f>
        <v>0</v>
      </c>
    </row>
    <row r="26" spans="1:29" x14ac:dyDescent="0.35">
      <c r="A26" s="13" t="s">
        <v>47</v>
      </c>
      <c r="B26" s="197">
        <f>'VPS1'!C28</f>
        <v>0</v>
      </c>
      <c r="C26" s="252">
        <f>'VPS1'!D28</f>
        <v>0</v>
      </c>
      <c r="D26" s="54">
        <f>'VPS1'!J28</f>
        <v>0</v>
      </c>
      <c r="E26" s="199">
        <f>'VPS1'!F28</f>
        <v>0</v>
      </c>
      <c r="F26" s="256">
        <f>COUNTIFS('D5'!$B$11:$B$4863,'A5'!$D26,'D5'!R$11:R$4863,"taip")</f>
        <v>0</v>
      </c>
      <c r="G26" s="256">
        <f>COUNTIFS('D5'!$B$11:$B$4863,'A5'!$D26,'D5'!S$11:S$4863,"taip")</f>
        <v>0</v>
      </c>
      <c r="H26" s="256">
        <f>COUNTIFS('D5'!$B$11:$B$4863,'A5'!$D26,'D5'!T$11:T$4863,"taip")</f>
        <v>0</v>
      </c>
      <c r="I26" s="256">
        <f>COUNTIFS('D5'!$B$11:$B$4863,'A5'!$D26,'D5'!U$11:U$4863,"taip")</f>
        <v>0</v>
      </c>
      <c r="J26" s="256">
        <f>COUNTIFS('D5'!$B$11:$B$4863,'A5'!$D26,'D5'!V$11:V$4863,"taip")</f>
        <v>0</v>
      </c>
      <c r="K26" s="256">
        <f>COUNTIFS('D5'!$B$11:$B$4863,'A5'!$D26,'D5'!W$11:W$4863,"taip")</f>
        <v>0</v>
      </c>
      <c r="L26" s="256">
        <f>COUNTIFS('D5'!$B$11:$B$4863,'A5'!$D26,'D5'!X$11:X$4863,"taip")</f>
        <v>0</v>
      </c>
      <c r="M26" s="256">
        <f>COUNTIFS('D5'!$B$11:$B$4863,'A5'!$D26,'D5'!Y$11:Y$4863,"taip")</f>
        <v>0</v>
      </c>
      <c r="N26" s="256">
        <f>COUNTIFS('D5'!$B$11:$B$4863,'A5'!$D26,'D5'!Z$11:Z$4863,"taip")</f>
        <v>0</v>
      </c>
      <c r="O26" s="256">
        <f>COUNTIFS('D5'!$B$11:$B$4863,'A5'!$D26,'D5'!AA$11:AA$4863,"taip")</f>
        <v>0</v>
      </c>
      <c r="P26" s="256">
        <f>COUNTIFS('D5'!$B$11:$B$4863,'A5'!$D26,'D5'!AB$11:AB$4863,"taip")</f>
        <v>0</v>
      </c>
      <c r="Q26" s="256">
        <f>COUNTIFS('D5'!$B$11:$B$4863,'A5'!$D26,'D5'!AC$11:AC$4863,"taip")</f>
        <v>0</v>
      </c>
      <c r="R26" s="256">
        <f>SUMIFS('D5'!$AG$11:$AG$4863,'D5'!$B$11:$B$4863,'A5'!$D26,'D5'!R$11:R$4863,"taip")</f>
        <v>0</v>
      </c>
      <c r="S26" s="256">
        <f>SUMIFS('D5'!$AG$11:$AG$4863,'D5'!$B$11:$B$4863,'A5'!$D26,'D5'!S$11:S$4863,"taip")</f>
        <v>0</v>
      </c>
      <c r="T26" s="256">
        <f>SUMIFS('D5'!$AG$11:$AG$4863,'D5'!$B$11:$B$4863,'A5'!$D26,'D5'!T$11:T$4863,"taip")</f>
        <v>0</v>
      </c>
      <c r="U26" s="256">
        <f>SUMIFS('D5'!$AG$11:$AG$4863,'D5'!$B$11:$B$4863,'A5'!$D26,'D5'!U$11:U$4863,"taip")</f>
        <v>0</v>
      </c>
      <c r="V26" s="256">
        <f>SUMIFS('D5'!$AG$11:$AG$4863,'D5'!$B$11:$B$4863,'A5'!$D26,'D5'!V$11:V$4863,"taip")</f>
        <v>0</v>
      </c>
      <c r="W26" s="256">
        <f>SUMIFS('D5'!$AG$11:$AG$4863,'D5'!$B$11:$B$4863,'A5'!$D26,'D5'!W$11:W$4863,"taip")</f>
        <v>0</v>
      </c>
      <c r="X26" s="256">
        <f>SUMIFS('D5'!$AG$11:$AG$4863,'D5'!$B$11:$B$4863,'A5'!$D26,'D5'!X$11:X$4863,"taip")</f>
        <v>0</v>
      </c>
      <c r="Y26" s="256">
        <f>SUMIFS('D5'!$AG$11:$AG$4863,'D5'!$B$11:$B$4863,'A5'!$D26,'D5'!Y$11:Y$4863,"taip")</f>
        <v>0</v>
      </c>
      <c r="Z26" s="256">
        <f>SUMIFS('D5'!$AG$11:$AG$4863,'D5'!$B$11:$B$4863,'A5'!$D26,'D5'!Z$11:Z$4863,"taip")</f>
        <v>0</v>
      </c>
      <c r="AA26" s="256">
        <f>SUMIFS('D5'!$AG$11:$AG$4863,'D5'!$B$11:$B$4863,'A5'!$D26,'D5'!AA$11:AA$4863,"taip")</f>
        <v>0</v>
      </c>
      <c r="AB26" s="256">
        <f>SUMIFS('D5'!$AG$11:$AG$4863,'D5'!$B$11:$B$4863,'A5'!$D26,'D5'!AB$11:AB$4863,"taip")</f>
        <v>0</v>
      </c>
      <c r="AC26" s="256">
        <f>SUMIFS('D5'!$AG$11:$AG$4863,'D5'!$B$11:$B$4863,'A5'!$D26,'D5'!AC$11:AC$4863,"taip")</f>
        <v>0</v>
      </c>
    </row>
    <row r="27" spans="1:29" x14ac:dyDescent="0.35">
      <c r="A27" s="13" t="s">
        <v>48</v>
      </c>
      <c r="B27" s="197">
        <f>'VPS1'!C29</f>
        <v>0</v>
      </c>
      <c r="C27" s="252">
        <f>'VPS1'!D29</f>
        <v>0</v>
      </c>
      <c r="D27" s="54">
        <f>'VPS1'!J29</f>
        <v>0</v>
      </c>
      <c r="E27" s="199">
        <f>'VPS1'!F29</f>
        <v>0</v>
      </c>
      <c r="F27" s="256">
        <f>COUNTIFS('D5'!$B$11:$B$4863,'A5'!$D27,'D5'!R$11:R$4863,"taip")</f>
        <v>0</v>
      </c>
      <c r="G27" s="256">
        <f>COUNTIFS('D5'!$B$11:$B$4863,'A5'!$D27,'D5'!S$11:S$4863,"taip")</f>
        <v>0</v>
      </c>
      <c r="H27" s="256">
        <f>COUNTIFS('D5'!$B$11:$B$4863,'A5'!$D27,'D5'!T$11:T$4863,"taip")</f>
        <v>0</v>
      </c>
      <c r="I27" s="256">
        <f>COUNTIFS('D5'!$B$11:$B$4863,'A5'!$D27,'D5'!U$11:U$4863,"taip")</f>
        <v>0</v>
      </c>
      <c r="J27" s="256">
        <f>COUNTIFS('D5'!$B$11:$B$4863,'A5'!$D27,'D5'!V$11:V$4863,"taip")</f>
        <v>0</v>
      </c>
      <c r="K27" s="256">
        <f>COUNTIFS('D5'!$B$11:$B$4863,'A5'!$D27,'D5'!W$11:W$4863,"taip")</f>
        <v>0</v>
      </c>
      <c r="L27" s="256">
        <f>COUNTIFS('D5'!$B$11:$B$4863,'A5'!$D27,'D5'!X$11:X$4863,"taip")</f>
        <v>0</v>
      </c>
      <c r="M27" s="256">
        <f>COUNTIFS('D5'!$B$11:$B$4863,'A5'!$D27,'D5'!Y$11:Y$4863,"taip")</f>
        <v>0</v>
      </c>
      <c r="N27" s="256">
        <f>COUNTIFS('D5'!$B$11:$B$4863,'A5'!$D27,'D5'!Z$11:Z$4863,"taip")</f>
        <v>0</v>
      </c>
      <c r="O27" s="256">
        <f>COUNTIFS('D5'!$B$11:$B$4863,'A5'!$D27,'D5'!AA$11:AA$4863,"taip")</f>
        <v>0</v>
      </c>
      <c r="P27" s="256">
        <f>COUNTIFS('D5'!$B$11:$B$4863,'A5'!$D27,'D5'!AB$11:AB$4863,"taip")</f>
        <v>0</v>
      </c>
      <c r="Q27" s="256">
        <f>COUNTIFS('D5'!$B$11:$B$4863,'A5'!$D27,'D5'!AC$11:AC$4863,"taip")</f>
        <v>0</v>
      </c>
      <c r="R27" s="256">
        <f>SUMIFS('D5'!$AG$11:$AG$4863,'D5'!$B$11:$B$4863,'A5'!$D27,'D5'!R$11:R$4863,"taip")</f>
        <v>0</v>
      </c>
      <c r="S27" s="256">
        <f>SUMIFS('D5'!$AG$11:$AG$4863,'D5'!$B$11:$B$4863,'A5'!$D27,'D5'!S$11:S$4863,"taip")</f>
        <v>0</v>
      </c>
      <c r="T27" s="256">
        <f>SUMIFS('D5'!$AG$11:$AG$4863,'D5'!$B$11:$B$4863,'A5'!$D27,'D5'!T$11:T$4863,"taip")</f>
        <v>0</v>
      </c>
      <c r="U27" s="256">
        <f>SUMIFS('D5'!$AG$11:$AG$4863,'D5'!$B$11:$B$4863,'A5'!$D27,'D5'!U$11:U$4863,"taip")</f>
        <v>0</v>
      </c>
      <c r="V27" s="256">
        <f>SUMIFS('D5'!$AG$11:$AG$4863,'D5'!$B$11:$B$4863,'A5'!$D27,'D5'!V$11:V$4863,"taip")</f>
        <v>0</v>
      </c>
      <c r="W27" s="256">
        <f>SUMIFS('D5'!$AG$11:$AG$4863,'D5'!$B$11:$B$4863,'A5'!$D27,'D5'!W$11:W$4863,"taip")</f>
        <v>0</v>
      </c>
      <c r="X27" s="256">
        <f>SUMIFS('D5'!$AG$11:$AG$4863,'D5'!$B$11:$B$4863,'A5'!$D27,'D5'!X$11:X$4863,"taip")</f>
        <v>0</v>
      </c>
      <c r="Y27" s="256">
        <f>SUMIFS('D5'!$AG$11:$AG$4863,'D5'!$B$11:$B$4863,'A5'!$D27,'D5'!Y$11:Y$4863,"taip")</f>
        <v>0</v>
      </c>
      <c r="Z27" s="256">
        <f>SUMIFS('D5'!$AG$11:$AG$4863,'D5'!$B$11:$B$4863,'A5'!$D27,'D5'!Z$11:Z$4863,"taip")</f>
        <v>0</v>
      </c>
      <c r="AA27" s="256">
        <f>SUMIFS('D5'!$AG$11:$AG$4863,'D5'!$B$11:$B$4863,'A5'!$D27,'D5'!AA$11:AA$4863,"taip")</f>
        <v>0</v>
      </c>
      <c r="AB27" s="256">
        <f>SUMIFS('D5'!$AG$11:$AG$4863,'D5'!$B$11:$B$4863,'A5'!$D27,'D5'!AB$11:AB$4863,"taip")</f>
        <v>0</v>
      </c>
      <c r="AC27" s="256">
        <f>SUMIFS('D5'!$AG$11:$AG$4863,'D5'!$B$11:$B$4863,'A5'!$D27,'D5'!AC$11:AC$4863,"taip")</f>
        <v>0</v>
      </c>
    </row>
  </sheetData>
  <phoneticPr fontId="19"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16"/>
  <sheetViews>
    <sheetView topLeftCell="A8" workbookViewId="0">
      <selection activeCell="C9" sqref="C9"/>
    </sheetView>
  </sheetViews>
  <sheetFormatPr defaultRowHeight="14.5" x14ac:dyDescent="0.35"/>
  <cols>
    <col min="1" max="1" width="12.81640625" customWidth="1"/>
    <col min="2" max="2" width="43" customWidth="1"/>
    <col min="3" max="3" width="94.7265625" customWidth="1"/>
  </cols>
  <sheetData>
    <row r="1" spans="1:3" ht="18.5" x14ac:dyDescent="0.45">
      <c r="A1" s="283"/>
      <c r="B1" s="274" t="s">
        <v>652</v>
      </c>
    </row>
    <row r="3" spans="1:3" x14ac:dyDescent="0.35">
      <c r="A3" s="323" t="s">
        <v>611</v>
      </c>
      <c r="B3" t="s">
        <v>614</v>
      </c>
    </row>
    <row r="4" spans="1:3" x14ac:dyDescent="0.35">
      <c r="A4" s="323" t="s">
        <v>613</v>
      </c>
      <c r="B4" t="s">
        <v>683</v>
      </c>
    </row>
    <row r="6" spans="1:3" x14ac:dyDescent="0.35">
      <c r="A6" s="312" t="s">
        <v>524</v>
      </c>
      <c r="B6" s="312" t="s">
        <v>640</v>
      </c>
      <c r="C6" s="312" t="s">
        <v>646</v>
      </c>
    </row>
    <row r="7" spans="1:3" ht="43.5" x14ac:dyDescent="0.35">
      <c r="A7" s="296" t="s">
        <v>560</v>
      </c>
      <c r="B7" s="296" t="s">
        <v>645</v>
      </c>
      <c r="C7" s="296" t="s">
        <v>647</v>
      </c>
    </row>
    <row r="8" spans="1:3" ht="159.5" x14ac:dyDescent="0.35">
      <c r="A8" s="287">
        <v>2024</v>
      </c>
      <c r="B8" s="267" t="s">
        <v>757</v>
      </c>
      <c r="C8" s="267" t="s">
        <v>764</v>
      </c>
    </row>
    <row r="9" spans="1:3" ht="261" customHeight="1" x14ac:dyDescent="0.35">
      <c r="A9" s="287">
        <v>2025</v>
      </c>
      <c r="B9" s="267" t="s">
        <v>908</v>
      </c>
      <c r="C9" s="404" t="s">
        <v>889</v>
      </c>
    </row>
    <row r="10" spans="1:3" x14ac:dyDescent="0.35">
      <c r="A10" s="287"/>
      <c r="B10" s="267"/>
      <c r="C10" s="267"/>
    </row>
    <row r="11" spans="1:3" x14ac:dyDescent="0.35">
      <c r="A11" s="287"/>
      <c r="B11" s="267"/>
      <c r="C11" s="267"/>
    </row>
    <row r="12" spans="1:3" x14ac:dyDescent="0.35">
      <c r="A12" s="287"/>
      <c r="B12" s="267"/>
      <c r="C12" s="267"/>
    </row>
    <row r="13" spans="1:3" x14ac:dyDescent="0.35">
      <c r="A13" s="287"/>
      <c r="B13" s="267"/>
      <c r="C13" s="267"/>
    </row>
    <row r="14" spans="1:3" x14ac:dyDescent="0.35">
      <c r="A14" s="287"/>
      <c r="B14" s="267"/>
      <c r="C14" s="267"/>
    </row>
    <row r="15" spans="1:3" x14ac:dyDescent="0.35">
      <c r="A15" s="287"/>
      <c r="B15" s="267"/>
      <c r="C15" s="267"/>
    </row>
    <row r="16" spans="1:3" x14ac:dyDescent="0.35">
      <c r="A16" s="287"/>
      <c r="B16" s="267"/>
      <c r="C16" s="267"/>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0000000}">
          <x14:formula1>
            <xm:f>Sąrašas!$A$69:$A$75</xm:f>
          </x14:formula1>
          <xm:sqref>A8:A16</xm:sqref>
        </x14:dataValidation>
      </x14:dataValidation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workbookViewId="0">
      <selection activeCell="F13" sqref="F13"/>
    </sheetView>
  </sheetViews>
  <sheetFormatPr defaultRowHeight="14.5" x14ac:dyDescent="0.35"/>
  <cols>
    <col min="1" max="1" width="49.26953125" customWidth="1"/>
    <col min="2" max="14" width="11.7265625" customWidth="1"/>
    <col min="15" max="15" width="15" customWidth="1"/>
    <col min="16" max="16" width="12.7265625" customWidth="1"/>
  </cols>
  <sheetData>
    <row r="1" spans="1:16" ht="18.5" x14ac:dyDescent="0.45">
      <c r="B1" s="274" t="s">
        <v>541</v>
      </c>
      <c r="C1" s="274"/>
      <c r="D1" s="274"/>
      <c r="E1" s="274"/>
      <c r="O1" s="274"/>
    </row>
    <row r="2" spans="1:16" ht="18.5" x14ac:dyDescent="0.45">
      <c r="B2" s="274"/>
      <c r="C2" s="274"/>
      <c r="D2" s="274"/>
      <c r="E2" s="274"/>
      <c r="O2" s="274"/>
    </row>
    <row r="3" spans="1:16" ht="18.5" x14ac:dyDescent="0.45">
      <c r="A3" s="323" t="s">
        <v>611</v>
      </c>
      <c r="B3" t="s">
        <v>614</v>
      </c>
      <c r="C3" s="274"/>
      <c r="D3" s="274"/>
      <c r="E3" s="274"/>
      <c r="O3" s="274"/>
    </row>
    <row r="4" spans="1:16" ht="18.5" x14ac:dyDescent="0.45">
      <c r="A4" s="323" t="s">
        <v>613</v>
      </c>
      <c r="B4" t="s">
        <v>622</v>
      </c>
      <c r="C4" s="274"/>
      <c r="D4" s="274"/>
      <c r="E4" s="274"/>
      <c r="O4" s="274"/>
    </row>
    <row r="5" spans="1:16" ht="18.5" x14ac:dyDescent="0.45">
      <c r="A5" s="323"/>
      <c r="C5" s="274"/>
      <c r="D5" s="274"/>
      <c r="E5" s="274"/>
      <c r="O5" s="274"/>
    </row>
    <row r="6" spans="1:16" ht="15" thickBot="1" x14ac:dyDescent="0.4">
      <c r="B6" s="293"/>
      <c r="C6" s="288">
        <v>2024</v>
      </c>
      <c r="D6" s="288">
        <v>2024</v>
      </c>
      <c r="E6" s="288">
        <v>2025</v>
      </c>
      <c r="F6" s="288">
        <v>2025</v>
      </c>
      <c r="G6" s="288">
        <v>2026</v>
      </c>
      <c r="H6" s="288">
        <v>2026</v>
      </c>
      <c r="I6" s="288">
        <v>2027</v>
      </c>
      <c r="J6" s="288">
        <v>2027</v>
      </c>
      <c r="K6" s="288">
        <v>2028</v>
      </c>
      <c r="L6" s="288">
        <v>2028</v>
      </c>
      <c r="M6" s="288">
        <v>2029</v>
      </c>
      <c r="N6" s="288">
        <v>2029</v>
      </c>
      <c r="O6" s="293"/>
      <c r="P6" s="293"/>
    </row>
    <row r="7" spans="1:16" ht="83.5" customHeight="1" x14ac:dyDescent="0.35">
      <c r="A7" s="299" t="s">
        <v>490</v>
      </c>
      <c r="B7" s="297" t="s">
        <v>543</v>
      </c>
      <c r="C7" s="297" t="s">
        <v>544</v>
      </c>
      <c r="D7" s="297" t="s">
        <v>545</v>
      </c>
      <c r="E7" s="297" t="s">
        <v>546</v>
      </c>
      <c r="F7" s="297" t="s">
        <v>547</v>
      </c>
      <c r="G7" s="297" t="s">
        <v>548</v>
      </c>
      <c r="H7" s="297" t="s">
        <v>549</v>
      </c>
      <c r="I7" s="297" t="s">
        <v>550</v>
      </c>
      <c r="J7" s="297" t="s">
        <v>551</v>
      </c>
      <c r="K7" s="297" t="s">
        <v>552</v>
      </c>
      <c r="L7" s="297" t="s">
        <v>553</v>
      </c>
      <c r="M7" s="297" t="s">
        <v>554</v>
      </c>
      <c r="N7" s="297" t="s">
        <v>555</v>
      </c>
      <c r="O7" s="297" t="s">
        <v>556</v>
      </c>
      <c r="P7" s="298" t="s">
        <v>498</v>
      </c>
    </row>
    <row r="8" spans="1:16" ht="52.9" customHeight="1" x14ac:dyDescent="0.35">
      <c r="A8" s="290"/>
      <c r="B8" s="295" t="s">
        <v>528</v>
      </c>
      <c r="C8" s="295" t="s">
        <v>528</v>
      </c>
      <c r="D8" s="295" t="s">
        <v>528</v>
      </c>
      <c r="E8" s="295" t="s">
        <v>528</v>
      </c>
      <c r="F8" s="295" t="s">
        <v>528</v>
      </c>
      <c r="G8" s="295" t="s">
        <v>528</v>
      </c>
      <c r="H8" s="295" t="s">
        <v>528</v>
      </c>
      <c r="I8" s="295" t="s">
        <v>528</v>
      </c>
      <c r="J8" s="295" t="s">
        <v>528</v>
      </c>
      <c r="K8" s="295" t="s">
        <v>528</v>
      </c>
      <c r="L8" s="295" t="s">
        <v>528</v>
      </c>
      <c r="M8" s="295" t="s">
        <v>528</v>
      </c>
      <c r="N8" s="295" t="s">
        <v>528</v>
      </c>
      <c r="O8" s="296" t="s">
        <v>558</v>
      </c>
      <c r="P8" s="296" t="s">
        <v>558</v>
      </c>
    </row>
    <row r="9" spans="1:16" x14ac:dyDescent="0.35">
      <c r="A9" s="268" t="s">
        <v>542</v>
      </c>
      <c r="B9" s="269">
        <v>29</v>
      </c>
      <c r="C9" s="269">
        <v>1</v>
      </c>
      <c r="D9" s="269"/>
      <c r="E9" s="269"/>
      <c r="F9" s="43">
        <v>2</v>
      </c>
      <c r="G9" s="43"/>
      <c r="H9" s="43"/>
      <c r="I9" s="43"/>
      <c r="J9" s="43"/>
      <c r="K9" s="43"/>
      <c r="L9" s="43"/>
      <c r="M9" s="43"/>
      <c r="N9" s="43"/>
      <c r="O9" s="286">
        <f>B9+C9-D9+E9-F9+G9-H9+I9-J9+K9-L9+M9-N9</f>
        <v>28</v>
      </c>
      <c r="P9" s="294"/>
    </row>
    <row r="10" spans="1:16" x14ac:dyDescent="0.35">
      <c r="A10" s="277" t="s">
        <v>497</v>
      </c>
      <c r="B10" s="289"/>
      <c r="C10" s="289"/>
      <c r="D10" s="289"/>
      <c r="E10" s="289"/>
      <c r="F10" s="289"/>
      <c r="G10" s="289"/>
      <c r="H10" s="289"/>
      <c r="I10" s="289"/>
      <c r="J10" s="289"/>
      <c r="K10" s="289"/>
      <c r="L10" s="289"/>
      <c r="M10" s="289"/>
      <c r="N10" s="289"/>
      <c r="O10" s="300"/>
      <c r="P10" s="300"/>
    </row>
    <row r="11" spans="1:16" x14ac:dyDescent="0.35">
      <c r="A11" s="270" t="s">
        <v>499</v>
      </c>
      <c r="B11" s="271">
        <v>1</v>
      </c>
      <c r="C11" s="271"/>
      <c r="D11" s="271"/>
      <c r="E11" s="271"/>
      <c r="F11" s="271"/>
      <c r="G11" s="271"/>
      <c r="H11" s="271"/>
      <c r="I11" s="271"/>
      <c r="J11" s="271"/>
      <c r="K11" s="271"/>
      <c r="L11" s="271"/>
      <c r="M11" s="271"/>
      <c r="N11" s="271"/>
      <c r="O11" s="286">
        <f t="shared" ref="O11:O15" si="0">B11+C11-D11+E11-F11+G11-H11+I11-J11+K11-L11+M11-N11</f>
        <v>1</v>
      </c>
      <c r="P11" s="294">
        <f>O11/$O$9*100</f>
        <v>3.5714285714285712</v>
      </c>
    </row>
    <row r="12" spans="1:16" x14ac:dyDescent="0.35">
      <c r="A12" s="270" t="s">
        <v>500</v>
      </c>
      <c r="B12" s="271">
        <v>10</v>
      </c>
      <c r="C12" s="271"/>
      <c r="D12" s="271"/>
      <c r="E12" s="271"/>
      <c r="F12" s="271"/>
      <c r="G12" s="271"/>
      <c r="H12" s="271"/>
      <c r="I12" s="271"/>
      <c r="J12" s="271"/>
      <c r="K12" s="271"/>
      <c r="L12" s="271"/>
      <c r="M12" s="271"/>
      <c r="N12" s="271"/>
      <c r="O12" s="286">
        <f t="shared" si="0"/>
        <v>10</v>
      </c>
      <c r="P12" s="294">
        <f t="shared" ref="P12:P15" si="1">O12/$O$9*100</f>
        <v>35.714285714285715</v>
      </c>
    </row>
    <row r="13" spans="1:16" x14ac:dyDescent="0.35">
      <c r="A13" s="270" t="s">
        <v>501</v>
      </c>
      <c r="B13" s="271">
        <v>18</v>
      </c>
      <c r="C13" s="271">
        <v>1</v>
      </c>
      <c r="D13" s="271"/>
      <c r="E13" s="271"/>
      <c r="F13" s="271">
        <v>2</v>
      </c>
      <c r="G13" s="271"/>
      <c r="H13" s="271"/>
      <c r="I13" s="271"/>
      <c r="J13" s="271"/>
      <c r="K13" s="271"/>
      <c r="L13" s="271"/>
      <c r="M13" s="271"/>
      <c r="N13" s="271"/>
      <c r="O13" s="286">
        <f t="shared" si="0"/>
        <v>17</v>
      </c>
      <c r="P13" s="294">
        <f t="shared" si="1"/>
        <v>60.714285714285708</v>
      </c>
    </row>
    <row r="14" spans="1:16" x14ac:dyDescent="0.35">
      <c r="A14" s="270" t="s">
        <v>294</v>
      </c>
      <c r="B14" s="271"/>
      <c r="C14" s="271"/>
      <c r="D14" s="271"/>
      <c r="E14" s="271"/>
      <c r="F14" s="271"/>
      <c r="G14" s="271"/>
      <c r="H14" s="271"/>
      <c r="I14" s="271"/>
      <c r="J14" s="271"/>
      <c r="K14" s="271"/>
      <c r="L14" s="271"/>
      <c r="M14" s="271"/>
      <c r="N14" s="271"/>
      <c r="O14" s="286">
        <f t="shared" si="0"/>
        <v>0</v>
      </c>
      <c r="P14" s="294">
        <f t="shared" si="1"/>
        <v>0</v>
      </c>
    </row>
    <row r="15" spans="1:16" x14ac:dyDescent="0.35">
      <c r="A15" s="272" t="s">
        <v>502</v>
      </c>
      <c r="B15" s="273">
        <f>SUM(B11:B14)</f>
        <v>29</v>
      </c>
      <c r="C15" s="273">
        <f t="shared" ref="C15:N15" si="2">SUM(C11:C14)</f>
        <v>1</v>
      </c>
      <c r="D15" s="273">
        <f t="shared" si="2"/>
        <v>0</v>
      </c>
      <c r="E15" s="273">
        <f t="shared" si="2"/>
        <v>0</v>
      </c>
      <c r="F15" s="273">
        <f t="shared" si="2"/>
        <v>2</v>
      </c>
      <c r="G15" s="273">
        <f t="shared" si="2"/>
        <v>0</v>
      </c>
      <c r="H15" s="273">
        <f t="shared" si="2"/>
        <v>0</v>
      </c>
      <c r="I15" s="273">
        <f t="shared" si="2"/>
        <v>0</v>
      </c>
      <c r="J15" s="273">
        <f t="shared" si="2"/>
        <v>0</v>
      </c>
      <c r="K15" s="273">
        <f t="shared" si="2"/>
        <v>0</v>
      </c>
      <c r="L15" s="273">
        <f t="shared" si="2"/>
        <v>0</v>
      </c>
      <c r="M15" s="273">
        <f t="shared" si="2"/>
        <v>0</v>
      </c>
      <c r="N15" s="273">
        <f t="shared" si="2"/>
        <v>0</v>
      </c>
      <c r="O15" s="292">
        <f t="shared" si="0"/>
        <v>28</v>
      </c>
      <c r="P15" s="294">
        <f t="shared" si="1"/>
        <v>100</v>
      </c>
    </row>
    <row r="16" spans="1:16" x14ac:dyDescent="0.35">
      <c r="A16" s="32" t="s">
        <v>557</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35">
      <c r="A19" s="34" t="s">
        <v>494</v>
      </c>
    </row>
    <row r="20" spans="1:1" ht="48" customHeight="1" x14ac:dyDescent="0.35">
      <c r="A20" s="33" t="s">
        <v>559</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3" workbookViewId="0">
      <selection activeCell="B23" sqref="B23"/>
    </sheetView>
  </sheetViews>
  <sheetFormatPr defaultRowHeight="14.5" x14ac:dyDescent="0.35"/>
  <cols>
    <col min="1" max="1" width="49.26953125" customWidth="1"/>
    <col min="2" max="14" width="12.26953125" customWidth="1"/>
    <col min="15" max="15" width="15.453125" customWidth="1"/>
    <col min="16" max="16" width="12.26953125" customWidth="1"/>
    <col min="17" max="17" width="17.7265625" customWidth="1"/>
  </cols>
  <sheetData>
    <row r="1" spans="1:17" ht="18.5" x14ac:dyDescent="0.45">
      <c r="B1" s="306" t="s">
        <v>510</v>
      </c>
      <c r="C1" s="274"/>
      <c r="D1" s="274"/>
      <c r="E1" s="274"/>
    </row>
    <row r="2" spans="1:17" ht="18.5" x14ac:dyDescent="0.45">
      <c r="B2" s="306"/>
      <c r="C2" s="274"/>
      <c r="D2" s="274"/>
      <c r="E2" s="274"/>
    </row>
    <row r="3" spans="1:17" ht="18.5" x14ac:dyDescent="0.45">
      <c r="A3" s="323" t="s">
        <v>611</v>
      </c>
      <c r="B3" t="s">
        <v>614</v>
      </c>
      <c r="C3" s="274"/>
      <c r="D3" s="274"/>
      <c r="E3" s="274"/>
    </row>
    <row r="4" spans="1:17" ht="18.5" x14ac:dyDescent="0.45">
      <c r="A4" s="323" t="s">
        <v>613</v>
      </c>
      <c r="B4" t="s">
        <v>622</v>
      </c>
      <c r="C4" s="274"/>
      <c r="D4" s="274"/>
      <c r="E4" s="274"/>
    </row>
    <row r="5" spans="1:17" ht="18.5" x14ac:dyDescent="0.45">
      <c r="A5" s="282"/>
      <c r="B5" s="274"/>
      <c r="C5" s="274"/>
      <c r="D5" s="274"/>
      <c r="E5" s="274"/>
    </row>
    <row r="6" spans="1:17" ht="15" thickBot="1" x14ac:dyDescent="0.4">
      <c r="B6" s="293"/>
      <c r="C6" s="288">
        <v>2024</v>
      </c>
      <c r="D6" s="288">
        <v>2024</v>
      </c>
      <c r="E6" s="288">
        <v>2025</v>
      </c>
      <c r="F6" s="288">
        <v>2025</v>
      </c>
      <c r="G6" s="288">
        <v>2026</v>
      </c>
      <c r="H6" s="288">
        <v>2026</v>
      </c>
      <c r="I6" s="288">
        <v>2027</v>
      </c>
      <c r="J6" s="288">
        <v>2027</v>
      </c>
      <c r="K6" s="288">
        <v>2028</v>
      </c>
      <c r="L6" s="288">
        <v>2028</v>
      </c>
      <c r="M6" s="288">
        <v>2029</v>
      </c>
      <c r="N6" s="288">
        <v>2029</v>
      </c>
      <c r="O6" s="293"/>
      <c r="P6" s="293"/>
    </row>
    <row r="7" spans="1:17" ht="94.15" customHeight="1" x14ac:dyDescent="0.35">
      <c r="A7" s="299" t="s">
        <v>490</v>
      </c>
      <c r="B7" s="297" t="s">
        <v>543</v>
      </c>
      <c r="C7" s="297" t="s">
        <v>544</v>
      </c>
      <c r="D7" s="297" t="s">
        <v>545</v>
      </c>
      <c r="E7" s="297" t="s">
        <v>546</v>
      </c>
      <c r="F7" s="297" t="s">
        <v>547</v>
      </c>
      <c r="G7" s="297" t="s">
        <v>548</v>
      </c>
      <c r="H7" s="297" t="s">
        <v>549</v>
      </c>
      <c r="I7" s="297" t="s">
        <v>550</v>
      </c>
      <c r="J7" s="297" t="s">
        <v>551</v>
      </c>
      <c r="K7" s="297" t="s">
        <v>552</v>
      </c>
      <c r="L7" s="297" t="s">
        <v>553</v>
      </c>
      <c r="M7" s="297" t="s">
        <v>554</v>
      </c>
      <c r="N7" s="297" t="s">
        <v>555</v>
      </c>
      <c r="O7" s="297" t="s">
        <v>556</v>
      </c>
      <c r="P7" s="298" t="s">
        <v>498</v>
      </c>
      <c r="Q7" s="32" t="s">
        <v>557</v>
      </c>
    </row>
    <row r="8" spans="1:17" ht="43.5" x14ac:dyDescent="0.35">
      <c r="A8" s="276"/>
      <c r="B8" s="295" t="s">
        <v>528</v>
      </c>
      <c r="C8" s="295" t="s">
        <v>528</v>
      </c>
      <c r="D8" s="295" t="s">
        <v>528</v>
      </c>
      <c r="E8" s="295" t="s">
        <v>528</v>
      </c>
      <c r="F8" s="295" t="s">
        <v>528</v>
      </c>
      <c r="G8" s="295" t="s">
        <v>528</v>
      </c>
      <c r="H8" s="295" t="s">
        <v>528</v>
      </c>
      <c r="I8" s="295" t="s">
        <v>528</v>
      </c>
      <c r="J8" s="295" t="s">
        <v>528</v>
      </c>
      <c r="K8" s="295" t="s">
        <v>528</v>
      </c>
      <c r="L8" s="295" t="s">
        <v>528</v>
      </c>
      <c r="M8" s="295" t="s">
        <v>528</v>
      </c>
      <c r="N8" s="295" t="s">
        <v>528</v>
      </c>
      <c r="O8" s="296" t="s">
        <v>558</v>
      </c>
      <c r="P8" s="296" t="s">
        <v>558</v>
      </c>
      <c r="Q8" s="296" t="s">
        <v>558</v>
      </c>
    </row>
    <row r="9" spans="1:17" x14ac:dyDescent="0.35">
      <c r="A9" s="268" t="s">
        <v>496</v>
      </c>
      <c r="B9" s="269">
        <v>11</v>
      </c>
      <c r="C9" s="269">
        <v>0</v>
      </c>
      <c r="D9" s="269">
        <v>0</v>
      </c>
      <c r="E9" s="269">
        <v>0</v>
      </c>
      <c r="F9" s="43">
        <v>0</v>
      </c>
      <c r="G9" s="301"/>
      <c r="H9" s="43"/>
      <c r="I9" s="43"/>
      <c r="J9" s="43"/>
      <c r="K9" s="43"/>
      <c r="L9" s="43"/>
      <c r="M9" s="43"/>
      <c r="N9" s="43"/>
      <c r="O9" s="292">
        <f>B9+C9-D9+E9-F9+G9-H9+I9-J9+K9-L9+M9-N9</f>
        <v>11</v>
      </c>
      <c r="P9" s="303"/>
      <c r="Q9" s="311"/>
    </row>
    <row r="10" spans="1:17" x14ac:dyDescent="0.35">
      <c r="A10" s="307" t="s">
        <v>497</v>
      </c>
      <c r="B10" s="289"/>
      <c r="C10" s="289"/>
      <c r="D10" s="289"/>
      <c r="E10" s="289"/>
      <c r="F10" s="289"/>
      <c r="G10" s="289"/>
      <c r="H10" s="289"/>
      <c r="I10" s="289"/>
      <c r="J10" s="289"/>
      <c r="K10" s="289"/>
      <c r="L10" s="289"/>
      <c r="M10" s="289"/>
      <c r="N10" s="289"/>
      <c r="O10" s="292"/>
      <c r="P10" s="303"/>
      <c r="Q10" s="311"/>
    </row>
    <row r="11" spans="1:17" x14ac:dyDescent="0.35">
      <c r="A11" s="270" t="s">
        <v>499</v>
      </c>
      <c r="B11" s="271">
        <v>2</v>
      </c>
      <c r="C11" s="271">
        <v>0</v>
      </c>
      <c r="D11" s="271">
        <v>0</v>
      </c>
      <c r="E11" s="271">
        <v>0</v>
      </c>
      <c r="F11" s="291">
        <v>0</v>
      </c>
      <c r="G11" s="302"/>
      <c r="H11" s="43"/>
      <c r="I11" s="43"/>
      <c r="J11" s="43"/>
      <c r="K11" s="43"/>
      <c r="L11" s="43"/>
      <c r="M11" s="43"/>
      <c r="N11" s="43"/>
      <c r="O11" s="308">
        <f t="shared" ref="O11:O24" si="0">B11+C11-D11+E11-F11+G11-H11+I11-J11+K11-L11+M11-N11</f>
        <v>2</v>
      </c>
      <c r="P11" s="309">
        <f>O11/$O$9*100</f>
        <v>18.181818181818183</v>
      </c>
      <c r="Q11" s="311" t="str">
        <f>IF(P11&lt;=20,"Gerai","Klaida, procentas neatitinka taisyklių sąlygos")</f>
        <v>Gerai</v>
      </c>
    </row>
    <row r="12" spans="1:17" x14ac:dyDescent="0.35">
      <c r="A12" s="270" t="s">
        <v>500</v>
      </c>
      <c r="B12" s="271">
        <v>4</v>
      </c>
      <c r="C12" s="271">
        <v>0</v>
      </c>
      <c r="D12" s="271">
        <v>0</v>
      </c>
      <c r="E12" s="271">
        <v>0</v>
      </c>
      <c r="F12" s="291">
        <v>0</v>
      </c>
      <c r="G12" s="302"/>
      <c r="H12" s="43"/>
      <c r="I12" s="43"/>
      <c r="J12" s="43"/>
      <c r="K12" s="43"/>
      <c r="L12" s="43"/>
      <c r="M12" s="43"/>
      <c r="N12" s="43"/>
      <c r="O12" s="308">
        <f t="shared" si="0"/>
        <v>4</v>
      </c>
      <c r="P12" s="309">
        <f t="shared" ref="P12:P24" si="1">O12/$O$9*100</f>
        <v>36.363636363636367</v>
      </c>
      <c r="Q12" s="311" t="str">
        <f>IF(P12&lt;=50,"Gerai","Klaida, procentas neatitinka taisyklių sąlygos")</f>
        <v>Gerai</v>
      </c>
    </row>
    <row r="13" spans="1:17" x14ac:dyDescent="0.35">
      <c r="A13" s="270" t="s">
        <v>501</v>
      </c>
      <c r="B13" s="271">
        <v>5</v>
      </c>
      <c r="C13" s="271">
        <v>0</v>
      </c>
      <c r="D13" s="271">
        <v>0</v>
      </c>
      <c r="E13" s="271">
        <v>0</v>
      </c>
      <c r="F13" s="291">
        <v>0</v>
      </c>
      <c r="G13" s="302"/>
      <c r="H13" s="43"/>
      <c r="I13" s="43"/>
      <c r="J13" s="43"/>
      <c r="K13" s="43"/>
      <c r="L13" s="43"/>
      <c r="M13" s="43"/>
      <c r="N13" s="43"/>
      <c r="O13" s="308">
        <f t="shared" si="0"/>
        <v>5</v>
      </c>
      <c r="P13" s="309">
        <f t="shared" si="1"/>
        <v>45.454545454545453</v>
      </c>
      <c r="Q13" s="311" t="str">
        <f>IF(P13&lt;=50,"Gerai","Klaida, procentas neatitinka taisyklių sąlygos")</f>
        <v>Gerai</v>
      </c>
    </row>
    <row r="14" spans="1:17" x14ac:dyDescent="0.35">
      <c r="A14" s="270" t="s">
        <v>294</v>
      </c>
      <c r="B14" s="271"/>
      <c r="C14" s="271"/>
      <c r="D14" s="271"/>
      <c r="E14" s="271"/>
      <c r="F14" s="291"/>
      <c r="G14" s="302"/>
      <c r="H14" s="43"/>
      <c r="I14" s="43"/>
      <c r="J14" s="43"/>
      <c r="K14" s="43"/>
      <c r="L14" s="43"/>
      <c r="M14" s="43"/>
      <c r="N14" s="43"/>
      <c r="O14" s="308">
        <f t="shared" si="0"/>
        <v>0</v>
      </c>
      <c r="P14" s="309">
        <f t="shared" si="1"/>
        <v>0</v>
      </c>
      <c r="Q14" s="311" t="str">
        <f>IF(P14&lt;=50,"Gerai","Klaida, procentas neatitinka taisyklių sąlygos")</f>
        <v>Gerai</v>
      </c>
    </row>
    <row r="15" spans="1:17" x14ac:dyDescent="0.35">
      <c r="A15" s="304" t="s">
        <v>502</v>
      </c>
      <c r="B15" s="273">
        <f>SUM(B11:B14)</f>
        <v>11</v>
      </c>
      <c r="C15" s="273">
        <f t="shared" ref="C15:N15" si="2">SUM(C11:C14)</f>
        <v>0</v>
      </c>
      <c r="D15" s="273">
        <f t="shared" si="2"/>
        <v>0</v>
      </c>
      <c r="E15" s="273">
        <f t="shared" si="2"/>
        <v>0</v>
      </c>
      <c r="F15" s="273">
        <f t="shared" si="2"/>
        <v>0</v>
      </c>
      <c r="G15" s="273">
        <f t="shared" si="2"/>
        <v>0</v>
      </c>
      <c r="H15" s="273">
        <f t="shared" si="2"/>
        <v>0</v>
      </c>
      <c r="I15" s="273">
        <f t="shared" si="2"/>
        <v>0</v>
      </c>
      <c r="J15" s="273">
        <f t="shared" si="2"/>
        <v>0</v>
      </c>
      <c r="K15" s="273">
        <f t="shared" si="2"/>
        <v>0</v>
      </c>
      <c r="L15" s="273">
        <f t="shared" si="2"/>
        <v>0</v>
      </c>
      <c r="M15" s="273">
        <f t="shared" si="2"/>
        <v>0</v>
      </c>
      <c r="N15" s="273">
        <f t="shared" si="2"/>
        <v>0</v>
      </c>
      <c r="O15" s="292">
        <f t="shared" si="0"/>
        <v>11</v>
      </c>
      <c r="P15" s="310">
        <f t="shared" si="1"/>
        <v>100</v>
      </c>
      <c r="Q15" s="311" t="str">
        <f>IF($O$9=O15,"Gerai","Klaida, nesutampa suma iš viso")</f>
        <v>Gerai</v>
      </c>
    </row>
    <row r="16" spans="1:17" x14ac:dyDescent="0.35">
      <c r="A16" s="307" t="s">
        <v>503</v>
      </c>
      <c r="B16" s="289"/>
      <c r="C16" s="289"/>
      <c r="D16" s="289"/>
      <c r="E16" s="289"/>
      <c r="F16" s="289"/>
      <c r="G16" s="289"/>
      <c r="H16" s="289"/>
      <c r="I16" s="289"/>
      <c r="J16" s="289"/>
      <c r="K16" s="289"/>
      <c r="L16" s="289"/>
      <c r="M16" s="289"/>
      <c r="N16" s="289"/>
      <c r="O16" s="292"/>
      <c r="P16" s="309">
        <f t="shared" si="1"/>
        <v>0</v>
      </c>
      <c r="Q16" s="311"/>
    </row>
    <row r="17" spans="1:17" x14ac:dyDescent="0.35">
      <c r="A17" s="270" t="s">
        <v>504</v>
      </c>
      <c r="B17" s="271">
        <v>6</v>
      </c>
      <c r="C17" s="271">
        <v>0</v>
      </c>
      <c r="D17" s="271">
        <v>0</v>
      </c>
      <c r="E17" s="271">
        <v>0</v>
      </c>
      <c r="F17" s="291">
        <v>0</v>
      </c>
      <c r="G17" s="302"/>
      <c r="H17" s="43"/>
      <c r="I17" s="43"/>
      <c r="J17" s="43"/>
      <c r="K17" s="43"/>
      <c r="L17" s="43"/>
      <c r="M17" s="43"/>
      <c r="N17" s="43"/>
      <c r="O17" s="308">
        <f t="shared" si="0"/>
        <v>6</v>
      </c>
      <c r="P17" s="309">
        <f t="shared" si="1"/>
        <v>54.54545454545454</v>
      </c>
      <c r="Q17" s="311" t="str">
        <f>IF(P17&gt;=40,"Gerai","Klaida, procentas neatitinka taisyklių sąlygos")</f>
        <v>Gerai</v>
      </c>
    </row>
    <row r="18" spans="1:17" x14ac:dyDescent="0.35">
      <c r="A18" s="270" t="s">
        <v>505</v>
      </c>
      <c r="B18" s="271">
        <v>5</v>
      </c>
      <c r="C18" s="271">
        <v>0</v>
      </c>
      <c r="D18" s="271">
        <v>0</v>
      </c>
      <c r="E18" s="271">
        <v>0</v>
      </c>
      <c r="F18" s="291">
        <v>0</v>
      </c>
      <c r="G18" s="302"/>
      <c r="H18" s="43"/>
      <c r="I18" s="43"/>
      <c r="J18" s="43"/>
      <c r="K18" s="43"/>
      <c r="L18" s="43"/>
      <c r="M18" s="43"/>
      <c r="N18" s="43"/>
      <c r="O18" s="308">
        <f t="shared" si="0"/>
        <v>5</v>
      </c>
      <c r="P18" s="309">
        <f t="shared" si="1"/>
        <v>45.454545454545453</v>
      </c>
      <c r="Q18" s="311" t="str">
        <f>IF(P18&gt;=40,"Gerai","Klaida, procentas neatitinka taisyklių sąlygos")</f>
        <v>Gerai</v>
      </c>
    </row>
    <row r="19" spans="1:17" x14ac:dyDescent="0.35">
      <c r="A19" s="304" t="s">
        <v>502</v>
      </c>
      <c r="B19" s="273">
        <f>SUM(B17:B18)</f>
        <v>11</v>
      </c>
      <c r="C19" s="273">
        <f t="shared" ref="C19:N19" si="3">SUM(C17:C18)</f>
        <v>0</v>
      </c>
      <c r="D19" s="273">
        <f t="shared" si="3"/>
        <v>0</v>
      </c>
      <c r="E19" s="273">
        <f t="shared" si="3"/>
        <v>0</v>
      </c>
      <c r="F19" s="273">
        <f t="shared" si="3"/>
        <v>0</v>
      </c>
      <c r="G19" s="273">
        <f t="shared" si="3"/>
        <v>0</v>
      </c>
      <c r="H19" s="273">
        <f t="shared" si="3"/>
        <v>0</v>
      </c>
      <c r="I19" s="273">
        <f t="shared" si="3"/>
        <v>0</v>
      </c>
      <c r="J19" s="273">
        <f t="shared" si="3"/>
        <v>0</v>
      </c>
      <c r="K19" s="273">
        <f t="shared" si="3"/>
        <v>0</v>
      </c>
      <c r="L19" s="273">
        <f t="shared" si="3"/>
        <v>0</v>
      </c>
      <c r="M19" s="273">
        <f t="shared" si="3"/>
        <v>0</v>
      </c>
      <c r="N19" s="273">
        <f t="shared" si="3"/>
        <v>0</v>
      </c>
      <c r="O19" s="292">
        <f t="shared" si="0"/>
        <v>11</v>
      </c>
      <c r="P19" s="310">
        <f t="shared" si="1"/>
        <v>100</v>
      </c>
      <c r="Q19" s="311" t="str">
        <f>IF($O$9=O19,"Gerai","Klaida, nesutampa suma iš viso")</f>
        <v>Gerai</v>
      </c>
    </row>
    <row r="20" spans="1:17" x14ac:dyDescent="0.35">
      <c r="A20" s="307" t="s">
        <v>506</v>
      </c>
      <c r="B20" s="289"/>
      <c r="C20" s="289"/>
      <c r="D20" s="289"/>
      <c r="E20" s="289"/>
      <c r="F20" s="289"/>
      <c r="G20" s="289"/>
      <c r="H20" s="289"/>
      <c r="I20" s="289"/>
      <c r="J20" s="289"/>
      <c r="K20" s="289"/>
      <c r="L20" s="289"/>
      <c r="M20" s="289"/>
      <c r="N20" s="289"/>
      <c r="O20" s="292"/>
      <c r="P20" s="309">
        <f t="shared" si="1"/>
        <v>0</v>
      </c>
      <c r="Q20" s="311"/>
    </row>
    <row r="21" spans="1:17" x14ac:dyDescent="0.35">
      <c r="A21" s="270" t="s">
        <v>507</v>
      </c>
      <c r="B21" s="271">
        <v>2</v>
      </c>
      <c r="C21" s="271">
        <v>0</v>
      </c>
      <c r="D21" s="271">
        <v>0</v>
      </c>
      <c r="E21" s="271">
        <v>0</v>
      </c>
      <c r="F21" s="291">
        <v>0</v>
      </c>
      <c r="G21" s="302"/>
      <c r="H21" s="43"/>
      <c r="I21" s="43"/>
      <c r="J21" s="43"/>
      <c r="K21" s="43"/>
      <c r="L21" s="43"/>
      <c r="M21" s="43"/>
      <c r="N21" s="43"/>
      <c r="O21" s="308">
        <f t="shared" si="0"/>
        <v>2</v>
      </c>
      <c r="P21" s="309">
        <f t="shared" si="1"/>
        <v>18.181818181818183</v>
      </c>
      <c r="Q21" s="311"/>
    </row>
    <row r="22" spans="1:17" x14ac:dyDescent="0.35">
      <c r="A22" s="270" t="s">
        <v>508</v>
      </c>
      <c r="B22" s="271">
        <v>4</v>
      </c>
      <c r="C22" s="271">
        <v>0</v>
      </c>
      <c r="D22" s="271">
        <v>0</v>
      </c>
      <c r="E22" s="271">
        <v>0</v>
      </c>
      <c r="F22" s="291">
        <v>0</v>
      </c>
      <c r="G22" s="302"/>
      <c r="H22" s="43"/>
      <c r="I22" s="43"/>
      <c r="J22" s="43"/>
      <c r="K22" s="43"/>
      <c r="L22" s="43"/>
      <c r="M22" s="43"/>
      <c r="N22" s="43"/>
      <c r="O22" s="308">
        <f t="shared" si="0"/>
        <v>4</v>
      </c>
      <c r="P22" s="309">
        <f t="shared" si="1"/>
        <v>36.363636363636367</v>
      </c>
      <c r="Q22" s="311"/>
    </row>
    <row r="23" spans="1:17" x14ac:dyDescent="0.35">
      <c r="A23" s="270" t="s">
        <v>509</v>
      </c>
      <c r="B23" s="271">
        <v>5</v>
      </c>
      <c r="C23" s="271">
        <v>0</v>
      </c>
      <c r="D23" s="271">
        <v>0</v>
      </c>
      <c r="E23" s="271">
        <v>0</v>
      </c>
      <c r="F23" s="291">
        <v>0</v>
      </c>
      <c r="G23" s="302"/>
      <c r="H23" s="43"/>
      <c r="I23" s="43"/>
      <c r="J23" s="43"/>
      <c r="K23" s="43"/>
      <c r="L23" s="43"/>
      <c r="M23" s="43"/>
      <c r="N23" s="43"/>
      <c r="O23" s="308">
        <f t="shared" si="0"/>
        <v>5</v>
      </c>
      <c r="P23" s="309">
        <f t="shared" si="1"/>
        <v>45.454545454545453</v>
      </c>
      <c r="Q23" s="311"/>
    </row>
    <row r="24" spans="1:17" ht="15" thickBot="1" x14ac:dyDescent="0.4">
      <c r="A24" s="305" t="s">
        <v>502</v>
      </c>
      <c r="B24" s="273">
        <f>SUM(B21:B23)</f>
        <v>11</v>
      </c>
      <c r="C24" s="273">
        <f t="shared" ref="C24:N24" si="4">SUM(C21:C23)</f>
        <v>0</v>
      </c>
      <c r="D24" s="273">
        <f t="shared" si="4"/>
        <v>0</v>
      </c>
      <c r="E24" s="273">
        <f t="shared" si="4"/>
        <v>0</v>
      </c>
      <c r="F24" s="273">
        <f t="shared" si="4"/>
        <v>0</v>
      </c>
      <c r="G24" s="273">
        <f t="shared" si="4"/>
        <v>0</v>
      </c>
      <c r="H24" s="273">
        <f t="shared" si="4"/>
        <v>0</v>
      </c>
      <c r="I24" s="273">
        <f t="shared" si="4"/>
        <v>0</v>
      </c>
      <c r="J24" s="273">
        <f t="shared" si="4"/>
        <v>0</v>
      </c>
      <c r="K24" s="273">
        <f t="shared" si="4"/>
        <v>0</v>
      </c>
      <c r="L24" s="273">
        <f t="shared" si="4"/>
        <v>0</v>
      </c>
      <c r="M24" s="273">
        <f t="shared" si="4"/>
        <v>0</v>
      </c>
      <c r="N24" s="273">
        <f t="shared" si="4"/>
        <v>0</v>
      </c>
      <c r="O24" s="292">
        <f t="shared" si="0"/>
        <v>11</v>
      </c>
      <c r="P24" s="310">
        <f t="shared" si="1"/>
        <v>100</v>
      </c>
      <c r="Q24" s="311" t="str">
        <f>IF($O$9=O24,"Gerai","Klaida, nesutampa suma iš viso")</f>
        <v>Gerai</v>
      </c>
    </row>
    <row r="27" spans="1:17" x14ac:dyDescent="0.35">
      <c r="A27" s="34" t="s">
        <v>494</v>
      </c>
    </row>
    <row r="28" spans="1:17" ht="29" x14ac:dyDescent="0.35">
      <c r="A28" s="33" t="s">
        <v>559</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5"/>
  <sheetViews>
    <sheetView topLeftCell="A32" workbookViewId="0">
      <selection activeCell="F20" sqref="F20"/>
    </sheetView>
  </sheetViews>
  <sheetFormatPr defaultRowHeight="14.5" x14ac:dyDescent="0.35"/>
  <cols>
    <col min="1" max="1" width="16.1796875" customWidth="1"/>
    <col min="2" max="2" width="34.81640625" customWidth="1"/>
    <col min="3" max="3" width="38.54296875" customWidth="1"/>
    <col min="4" max="4" width="19.7265625" customWidth="1"/>
    <col min="5" max="5" width="15.81640625" customWidth="1"/>
    <col min="6" max="6" width="37.453125" customWidth="1"/>
  </cols>
  <sheetData>
    <row r="2" spans="1:6" ht="18.5" x14ac:dyDescent="0.45">
      <c r="A2" s="314"/>
      <c r="B2" s="274" t="s">
        <v>745</v>
      </c>
    </row>
    <row r="3" spans="1:6" ht="18.5" x14ac:dyDescent="0.45">
      <c r="A3" s="314"/>
      <c r="B3" s="274"/>
    </row>
    <row r="4" spans="1:6" x14ac:dyDescent="0.35">
      <c r="A4" s="323" t="s">
        <v>611</v>
      </c>
      <c r="B4" t="s">
        <v>614</v>
      </c>
    </row>
    <row r="5" spans="1:6" ht="18" customHeight="1" x14ac:dyDescent="0.35">
      <c r="A5" s="323" t="s">
        <v>613</v>
      </c>
      <c r="B5" t="s">
        <v>680</v>
      </c>
    </row>
    <row r="7" spans="1:6" ht="31.9" customHeight="1" x14ac:dyDescent="0.35">
      <c r="A7" s="312" t="s">
        <v>524</v>
      </c>
      <c r="B7" s="312" t="s">
        <v>525</v>
      </c>
      <c r="C7" s="312" t="s">
        <v>526</v>
      </c>
      <c r="D7" s="312" t="s">
        <v>527</v>
      </c>
      <c r="E7" s="312" t="s">
        <v>539</v>
      </c>
      <c r="F7" s="312" t="s">
        <v>540</v>
      </c>
    </row>
    <row r="8" spans="1:6" ht="62.5" customHeight="1" x14ac:dyDescent="0.35">
      <c r="A8" s="296" t="s">
        <v>560</v>
      </c>
      <c r="B8" s="296" t="s">
        <v>560</v>
      </c>
      <c r="C8" s="313" t="s">
        <v>561</v>
      </c>
      <c r="D8" s="296" t="s">
        <v>560</v>
      </c>
      <c r="E8" s="313" t="s">
        <v>562</v>
      </c>
      <c r="F8" s="313" t="s">
        <v>563</v>
      </c>
    </row>
    <row r="9" spans="1:6" ht="101.5" x14ac:dyDescent="0.35">
      <c r="A9" s="287">
        <v>2024</v>
      </c>
      <c r="B9" s="267" t="s">
        <v>532</v>
      </c>
      <c r="C9" s="267" t="s">
        <v>733</v>
      </c>
      <c r="D9" s="267" t="s">
        <v>535</v>
      </c>
      <c r="E9" s="267">
        <v>5</v>
      </c>
      <c r="F9" s="267" t="s">
        <v>731</v>
      </c>
    </row>
    <row r="10" spans="1:6" ht="101.5" x14ac:dyDescent="0.35">
      <c r="A10" s="287">
        <v>2024</v>
      </c>
      <c r="B10" s="267" t="s">
        <v>532</v>
      </c>
      <c r="C10" s="267" t="s">
        <v>733</v>
      </c>
      <c r="D10" s="267" t="s">
        <v>535</v>
      </c>
      <c r="E10" s="267">
        <v>8</v>
      </c>
      <c r="F10" s="267" t="s">
        <v>732</v>
      </c>
    </row>
    <row r="11" spans="1:6" ht="43.5" x14ac:dyDescent="0.35">
      <c r="A11" s="287">
        <v>2024</v>
      </c>
      <c r="B11" s="267" t="s">
        <v>564</v>
      </c>
      <c r="C11" s="267" t="s">
        <v>734</v>
      </c>
      <c r="D11" s="267" t="s">
        <v>535</v>
      </c>
      <c r="E11" s="267">
        <v>23</v>
      </c>
      <c r="F11" s="267" t="s">
        <v>758</v>
      </c>
    </row>
    <row r="12" spans="1:6" ht="43.5" x14ac:dyDescent="0.35">
      <c r="A12" s="287">
        <v>2024</v>
      </c>
      <c r="B12" s="267" t="s">
        <v>530</v>
      </c>
      <c r="C12" s="267" t="s">
        <v>760</v>
      </c>
      <c r="D12" s="267" t="s">
        <v>536</v>
      </c>
      <c r="E12" s="267">
        <v>2</v>
      </c>
      <c r="F12" s="267" t="s">
        <v>759</v>
      </c>
    </row>
    <row r="13" spans="1:6" ht="43.5" x14ac:dyDescent="0.35">
      <c r="A13" s="287">
        <v>2024</v>
      </c>
      <c r="B13" s="267" t="s">
        <v>533</v>
      </c>
      <c r="C13" s="380" t="s">
        <v>760</v>
      </c>
      <c r="D13" s="267" t="s">
        <v>536</v>
      </c>
      <c r="E13" s="267">
        <v>2</v>
      </c>
      <c r="F13" s="267" t="s">
        <v>759</v>
      </c>
    </row>
    <row r="14" spans="1:6" ht="43.5" x14ac:dyDescent="0.35">
      <c r="A14" s="287">
        <v>2024</v>
      </c>
      <c r="B14" s="267" t="s">
        <v>533</v>
      </c>
      <c r="C14" s="267" t="s">
        <v>746</v>
      </c>
      <c r="D14" s="267" t="s">
        <v>536</v>
      </c>
      <c r="E14" s="267">
        <v>2</v>
      </c>
      <c r="F14" s="267" t="s">
        <v>747</v>
      </c>
    </row>
    <row r="15" spans="1:6" ht="29" x14ac:dyDescent="0.35">
      <c r="A15" s="287">
        <v>2025</v>
      </c>
      <c r="B15" s="267" t="s">
        <v>530</v>
      </c>
      <c r="C15" s="267" t="s">
        <v>815</v>
      </c>
      <c r="D15" s="267" t="s">
        <v>538</v>
      </c>
      <c r="E15" s="267">
        <v>1</v>
      </c>
      <c r="F15" s="267" t="s">
        <v>816</v>
      </c>
    </row>
    <row r="16" spans="1:6" ht="58" x14ac:dyDescent="0.35">
      <c r="A16" s="287">
        <v>2025</v>
      </c>
      <c r="B16" s="267" t="s">
        <v>534</v>
      </c>
      <c r="C16" s="267" t="s">
        <v>817</v>
      </c>
      <c r="D16" s="267" t="s">
        <v>535</v>
      </c>
      <c r="E16" s="267">
        <v>4</v>
      </c>
      <c r="F16" s="267" t="s">
        <v>818</v>
      </c>
    </row>
    <row r="17" spans="1:6" ht="101.5" x14ac:dyDescent="0.35">
      <c r="A17" s="287">
        <v>2025</v>
      </c>
      <c r="B17" s="267" t="s">
        <v>564</v>
      </c>
      <c r="C17" s="267" t="s">
        <v>819</v>
      </c>
      <c r="D17" s="267" t="s">
        <v>535</v>
      </c>
      <c r="E17" s="267">
        <v>20</v>
      </c>
      <c r="F17" s="267" t="s">
        <v>820</v>
      </c>
    </row>
    <row r="18" spans="1:6" ht="58" x14ac:dyDescent="0.35">
      <c r="A18" s="287">
        <v>2025</v>
      </c>
      <c r="B18" s="267" t="s">
        <v>530</v>
      </c>
      <c r="C18" s="267" t="s">
        <v>821</v>
      </c>
      <c r="D18" s="267" t="s">
        <v>537</v>
      </c>
      <c r="E18" s="267">
        <v>2</v>
      </c>
      <c r="F18" s="267" t="s">
        <v>822</v>
      </c>
    </row>
    <row r="19" spans="1:6" ht="72.5" x14ac:dyDescent="0.35">
      <c r="A19" s="287">
        <v>2025</v>
      </c>
      <c r="B19" s="267" t="s">
        <v>530</v>
      </c>
      <c r="C19" s="267" t="s">
        <v>823</v>
      </c>
      <c r="D19" s="267" t="s">
        <v>536</v>
      </c>
      <c r="E19" s="267">
        <v>2</v>
      </c>
      <c r="F19" s="267" t="s">
        <v>824</v>
      </c>
    </row>
    <row r="20" spans="1:6" ht="72.5" x14ac:dyDescent="0.35">
      <c r="A20" s="287">
        <v>2025</v>
      </c>
      <c r="B20" s="267" t="s">
        <v>529</v>
      </c>
      <c r="C20" s="267" t="s">
        <v>825</v>
      </c>
      <c r="D20" s="267"/>
      <c r="E20" s="267">
        <v>2</v>
      </c>
      <c r="F20" s="267" t="s">
        <v>826</v>
      </c>
    </row>
    <row r="21" spans="1:6" ht="72.5" x14ac:dyDescent="0.35">
      <c r="A21" s="287">
        <v>2025</v>
      </c>
      <c r="B21" s="267" t="s">
        <v>564</v>
      </c>
      <c r="C21" s="267" t="s">
        <v>827</v>
      </c>
      <c r="D21" s="267" t="s">
        <v>535</v>
      </c>
      <c r="E21" s="267">
        <v>6</v>
      </c>
      <c r="F21" s="267" t="s">
        <v>828</v>
      </c>
    </row>
    <row r="22" spans="1:6" ht="29" x14ac:dyDescent="0.35">
      <c r="A22" s="287">
        <v>2025</v>
      </c>
      <c r="B22" s="267" t="s">
        <v>530</v>
      </c>
      <c r="C22" s="267" t="s">
        <v>829</v>
      </c>
      <c r="D22" s="267" t="s">
        <v>538</v>
      </c>
      <c r="E22" s="267">
        <v>2</v>
      </c>
      <c r="F22" s="267" t="s">
        <v>830</v>
      </c>
    </row>
    <row r="23" spans="1:6" ht="43.5" x14ac:dyDescent="0.35">
      <c r="A23" s="287">
        <v>2025</v>
      </c>
      <c r="B23" s="267" t="s">
        <v>530</v>
      </c>
      <c r="C23" s="267" t="s">
        <v>831</v>
      </c>
      <c r="D23" s="267"/>
      <c r="E23" s="267">
        <v>1</v>
      </c>
      <c r="F23" s="267" t="s">
        <v>832</v>
      </c>
    </row>
    <row r="24" spans="1:6" ht="43.5" x14ac:dyDescent="0.35">
      <c r="A24" s="287">
        <v>2025</v>
      </c>
      <c r="B24" s="267" t="s">
        <v>530</v>
      </c>
      <c r="C24" s="267" t="s">
        <v>833</v>
      </c>
      <c r="D24" s="267" t="s">
        <v>537</v>
      </c>
      <c r="E24" s="267">
        <v>2</v>
      </c>
      <c r="F24" s="267" t="s">
        <v>834</v>
      </c>
    </row>
    <row r="25" spans="1:6" ht="117.75" customHeight="1" x14ac:dyDescent="0.35">
      <c r="A25" s="287">
        <v>2025</v>
      </c>
      <c r="B25" s="267" t="s">
        <v>564</v>
      </c>
      <c r="C25" s="267" t="s">
        <v>835</v>
      </c>
      <c r="D25" s="267" t="s">
        <v>535</v>
      </c>
      <c r="E25" s="267">
        <v>10</v>
      </c>
      <c r="F25" s="267" t="s">
        <v>883</v>
      </c>
    </row>
    <row r="26" spans="1:6" ht="48.75" customHeight="1" x14ac:dyDescent="0.35">
      <c r="A26" s="287">
        <v>2025</v>
      </c>
      <c r="B26" s="267" t="s">
        <v>530</v>
      </c>
      <c r="C26" s="267" t="s">
        <v>836</v>
      </c>
      <c r="D26" s="267" t="s">
        <v>538</v>
      </c>
      <c r="E26" s="267">
        <v>2</v>
      </c>
      <c r="F26" s="267" t="s">
        <v>837</v>
      </c>
    </row>
    <row r="27" spans="1:6" ht="29" x14ac:dyDescent="0.35">
      <c r="A27" s="287">
        <v>2025</v>
      </c>
      <c r="B27" s="267" t="s">
        <v>530</v>
      </c>
      <c r="C27" s="267" t="s">
        <v>838</v>
      </c>
      <c r="D27" s="267" t="s">
        <v>538</v>
      </c>
      <c r="E27" s="267">
        <v>2</v>
      </c>
      <c r="F27" s="267" t="s">
        <v>839</v>
      </c>
    </row>
    <row r="28" spans="1:6" ht="43.5" x14ac:dyDescent="0.35">
      <c r="A28" s="287">
        <v>2025</v>
      </c>
      <c r="B28" s="267" t="s">
        <v>530</v>
      </c>
      <c r="C28" s="267" t="s">
        <v>840</v>
      </c>
      <c r="D28" s="267" t="s">
        <v>538</v>
      </c>
      <c r="E28" s="267">
        <v>10</v>
      </c>
      <c r="F28" s="267" t="s">
        <v>841</v>
      </c>
    </row>
    <row r="29" spans="1:6" ht="58" x14ac:dyDescent="0.35">
      <c r="A29" s="287">
        <v>2025</v>
      </c>
      <c r="B29" s="267" t="s">
        <v>529</v>
      </c>
      <c r="C29" s="267" t="s">
        <v>870</v>
      </c>
      <c r="D29" s="267" t="s">
        <v>535</v>
      </c>
      <c r="E29" s="267">
        <v>2</v>
      </c>
      <c r="F29" s="267" t="s">
        <v>885</v>
      </c>
    </row>
    <row r="30" spans="1:6" ht="29" x14ac:dyDescent="0.35">
      <c r="A30" s="287">
        <v>2025</v>
      </c>
      <c r="B30" s="267" t="s">
        <v>530</v>
      </c>
      <c r="C30" s="267" t="s">
        <v>842</v>
      </c>
      <c r="D30" s="267" t="s">
        <v>538</v>
      </c>
      <c r="E30" s="267">
        <v>1</v>
      </c>
      <c r="F30" s="267" t="s">
        <v>843</v>
      </c>
    </row>
    <row r="31" spans="1:6" ht="43.5" x14ac:dyDescent="0.35">
      <c r="A31" s="287">
        <v>2025</v>
      </c>
      <c r="B31" s="267" t="s">
        <v>533</v>
      </c>
      <c r="C31" s="267" t="s">
        <v>844</v>
      </c>
      <c r="D31" s="267" t="s">
        <v>538</v>
      </c>
      <c r="E31" s="267">
        <v>2</v>
      </c>
      <c r="F31" s="267" t="s">
        <v>845</v>
      </c>
    </row>
    <row r="32" spans="1:6" ht="145" x14ac:dyDescent="0.35">
      <c r="A32" s="287">
        <v>2025</v>
      </c>
      <c r="B32" s="267" t="s">
        <v>564</v>
      </c>
      <c r="C32" s="267" t="s">
        <v>846</v>
      </c>
      <c r="D32" s="267" t="s">
        <v>535</v>
      </c>
      <c r="E32" s="267">
        <v>10</v>
      </c>
      <c r="F32" s="267" t="s">
        <v>847</v>
      </c>
    </row>
    <row r="33" spans="1:6" ht="58" x14ac:dyDescent="0.35">
      <c r="A33" s="287">
        <v>2025</v>
      </c>
      <c r="B33" s="267" t="s">
        <v>530</v>
      </c>
      <c r="C33" s="267" t="s">
        <v>848</v>
      </c>
      <c r="D33" s="267"/>
      <c r="E33" s="267">
        <v>1</v>
      </c>
      <c r="F33" s="267" t="s">
        <v>849</v>
      </c>
    </row>
    <row r="34" spans="1:6" ht="87.75" customHeight="1" x14ac:dyDescent="0.35">
      <c r="A34" s="287">
        <v>2025</v>
      </c>
      <c r="B34" s="267" t="s">
        <v>533</v>
      </c>
      <c r="C34" s="267" t="s">
        <v>850</v>
      </c>
      <c r="D34" s="267" t="s">
        <v>538</v>
      </c>
      <c r="E34" s="267">
        <v>20</v>
      </c>
      <c r="F34" s="267" t="s">
        <v>884</v>
      </c>
    </row>
    <row r="35" spans="1:6" ht="43.5" x14ac:dyDescent="0.35">
      <c r="A35" s="287">
        <v>2025</v>
      </c>
      <c r="B35" s="267" t="s">
        <v>531</v>
      </c>
      <c r="C35" s="267" t="s">
        <v>851</v>
      </c>
      <c r="D35" s="267" t="s">
        <v>538</v>
      </c>
      <c r="E35" s="267">
        <v>1</v>
      </c>
      <c r="F35" s="267" t="s">
        <v>852</v>
      </c>
    </row>
    <row r="36" spans="1:6" ht="29" x14ac:dyDescent="0.35">
      <c r="A36" s="287">
        <v>2025</v>
      </c>
      <c r="B36" s="267" t="s">
        <v>530</v>
      </c>
      <c r="C36" s="267" t="s">
        <v>853</v>
      </c>
      <c r="D36" s="267" t="s">
        <v>538</v>
      </c>
      <c r="E36" s="267">
        <v>1</v>
      </c>
      <c r="F36" s="267" t="s">
        <v>854</v>
      </c>
    </row>
    <row r="37" spans="1:6" ht="29" x14ac:dyDescent="0.35">
      <c r="A37" s="287">
        <v>2025</v>
      </c>
      <c r="B37" s="267" t="s">
        <v>533</v>
      </c>
      <c r="C37" s="267" t="s">
        <v>853</v>
      </c>
      <c r="D37" s="267" t="s">
        <v>538</v>
      </c>
      <c r="E37" s="267">
        <v>1</v>
      </c>
      <c r="F37" s="267" t="s">
        <v>854</v>
      </c>
    </row>
    <row r="38" spans="1:6" ht="33.75" customHeight="1" x14ac:dyDescent="0.35">
      <c r="A38" s="287">
        <v>2025</v>
      </c>
      <c r="B38" s="267" t="s">
        <v>530</v>
      </c>
      <c r="C38" s="267" t="s">
        <v>855</v>
      </c>
      <c r="D38" s="267" t="s">
        <v>538</v>
      </c>
      <c r="E38" s="267">
        <v>1</v>
      </c>
      <c r="F38" s="267" t="s">
        <v>856</v>
      </c>
    </row>
    <row r="39" spans="1:6" ht="33" customHeight="1" x14ac:dyDescent="0.35">
      <c r="A39" s="287">
        <v>2025</v>
      </c>
      <c r="B39" s="267" t="s">
        <v>533</v>
      </c>
      <c r="C39" s="267" t="s">
        <v>855</v>
      </c>
      <c r="D39" s="267" t="s">
        <v>538</v>
      </c>
      <c r="E39" s="267">
        <v>1</v>
      </c>
      <c r="F39" s="267" t="s">
        <v>856</v>
      </c>
    </row>
    <row r="40" spans="1:6" x14ac:dyDescent="0.35">
      <c r="A40" s="287"/>
      <c r="B40" s="267"/>
      <c r="C40" s="267"/>
      <c r="D40" s="267"/>
      <c r="E40" s="267"/>
      <c r="F40" s="267"/>
    </row>
    <row r="41" spans="1:6" x14ac:dyDescent="0.35">
      <c r="A41" s="287"/>
      <c r="B41" s="267"/>
      <c r="C41" s="267"/>
      <c r="D41" s="267"/>
      <c r="E41" s="267"/>
      <c r="F41" s="267"/>
    </row>
    <row r="42" spans="1:6" x14ac:dyDescent="0.35">
      <c r="A42" s="287"/>
      <c r="B42" s="267"/>
      <c r="C42" s="267"/>
      <c r="D42" s="267"/>
      <c r="E42" s="267"/>
      <c r="F42" s="267"/>
    </row>
    <row r="43" spans="1:6" x14ac:dyDescent="0.35">
      <c r="A43" s="287"/>
      <c r="B43" s="267"/>
      <c r="C43" s="267"/>
      <c r="D43" s="267"/>
      <c r="E43" s="267"/>
      <c r="F43" s="267"/>
    </row>
    <row r="44" spans="1:6" x14ac:dyDescent="0.35">
      <c r="A44" s="287"/>
      <c r="B44" s="267"/>
      <c r="C44" s="267"/>
      <c r="D44" s="267"/>
      <c r="E44" s="267"/>
      <c r="F44" s="267"/>
    </row>
    <row r="45" spans="1:6" x14ac:dyDescent="0.35">
      <c r="A45" s="287"/>
      <c r="B45" s="267"/>
      <c r="C45" s="267"/>
      <c r="D45" s="267"/>
      <c r="E45" s="267"/>
      <c r="F45" s="267"/>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B9:B45</xm:sqref>
        </x14:dataValidation>
        <x14:dataValidation type="list" allowBlank="1" showInputMessage="1" showErrorMessage="1" xr:uid="{00000000-0002-0000-1200-000001000000}">
          <x14:formula1>
            <xm:f>Sąrašas!$A$85:$A$89</xm:f>
          </x14:formula1>
          <xm:sqref>D9:D45</xm:sqref>
        </x14:dataValidation>
        <x14:dataValidation type="list" allowBlank="1" showInputMessage="1" showErrorMessage="1" xr:uid="{00000000-0002-0000-1200-000002000000}">
          <x14:formula1>
            <xm:f>Sąrašas!$A$69:$A$75</xm:f>
          </x14:formula1>
          <xm:sqref>A9:A45</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1"/>
  <sheetViews>
    <sheetView topLeftCell="A19" workbookViewId="0">
      <selection activeCell="C23" sqref="C23"/>
    </sheetView>
  </sheetViews>
  <sheetFormatPr defaultRowHeight="14.5" x14ac:dyDescent="0.35"/>
  <cols>
    <col min="1" max="1" width="11.7265625" customWidth="1"/>
    <col min="2" max="2" width="31.453125" customWidth="1"/>
    <col min="3" max="3" width="45.26953125" customWidth="1"/>
    <col min="4" max="4" width="39.81640625" customWidth="1"/>
    <col min="5" max="5" width="23" customWidth="1"/>
  </cols>
  <sheetData>
    <row r="2" spans="1:5" ht="18.5" x14ac:dyDescent="0.45">
      <c r="B2" s="274" t="s">
        <v>648</v>
      </c>
    </row>
    <row r="3" spans="1:5" ht="18.5" x14ac:dyDescent="0.45">
      <c r="B3" s="274"/>
    </row>
    <row r="4" spans="1:5" x14ac:dyDescent="0.35">
      <c r="A4" s="323" t="s">
        <v>611</v>
      </c>
      <c r="B4" t="s">
        <v>614</v>
      </c>
    </row>
    <row r="5" spans="1:5" x14ac:dyDescent="0.35">
      <c r="A5" s="323" t="s">
        <v>613</v>
      </c>
      <c r="B5" t="s">
        <v>680</v>
      </c>
    </row>
    <row r="7" spans="1:5" ht="55.9" customHeight="1" x14ac:dyDescent="0.35">
      <c r="A7" s="312" t="s">
        <v>523</v>
      </c>
      <c r="B7" s="312" t="s">
        <v>565</v>
      </c>
      <c r="C7" s="263" t="s">
        <v>649</v>
      </c>
      <c r="D7" s="263" t="s">
        <v>568</v>
      </c>
      <c r="E7" s="263" t="s">
        <v>569</v>
      </c>
    </row>
    <row r="8" spans="1:5" ht="71.5" customHeight="1" x14ac:dyDescent="0.35">
      <c r="A8" s="296" t="s">
        <v>566</v>
      </c>
      <c r="B8" s="296" t="s">
        <v>566</v>
      </c>
      <c r="C8" s="296" t="s">
        <v>567</v>
      </c>
      <c r="D8" s="296" t="s">
        <v>729</v>
      </c>
      <c r="E8" s="296" t="s">
        <v>570</v>
      </c>
    </row>
    <row r="9" spans="1:5" ht="188.5" x14ac:dyDescent="0.35">
      <c r="A9" s="267">
        <v>2024</v>
      </c>
      <c r="B9" s="267" t="s">
        <v>571</v>
      </c>
      <c r="C9" s="378" t="s">
        <v>727</v>
      </c>
      <c r="D9" s="267" t="s">
        <v>744</v>
      </c>
      <c r="E9" s="267" t="s">
        <v>740</v>
      </c>
    </row>
    <row r="10" spans="1:5" ht="72.5" x14ac:dyDescent="0.35">
      <c r="A10" s="267">
        <v>2024</v>
      </c>
      <c r="B10" s="267" t="s">
        <v>572</v>
      </c>
      <c r="C10" s="267" t="s">
        <v>728</v>
      </c>
      <c r="D10" s="267" t="s">
        <v>743</v>
      </c>
      <c r="E10" s="267" t="s">
        <v>763</v>
      </c>
    </row>
    <row r="11" spans="1:5" ht="108.75" customHeight="1" x14ac:dyDescent="0.35">
      <c r="A11" s="267">
        <v>2024</v>
      </c>
      <c r="B11" s="267" t="s">
        <v>573</v>
      </c>
      <c r="C11" s="267" t="s">
        <v>904</v>
      </c>
      <c r="D11" s="267" t="s">
        <v>742</v>
      </c>
      <c r="E11" s="267" t="s">
        <v>739</v>
      </c>
    </row>
    <row r="12" spans="1:5" ht="29" x14ac:dyDescent="0.35">
      <c r="A12" s="267">
        <v>2024</v>
      </c>
      <c r="B12" s="267" t="s">
        <v>573</v>
      </c>
      <c r="C12" t="s">
        <v>736</v>
      </c>
      <c r="D12" s="267" t="s">
        <v>741</v>
      </c>
      <c r="E12" s="267" t="s">
        <v>761</v>
      </c>
    </row>
    <row r="13" spans="1:5" ht="43.5" x14ac:dyDescent="0.35">
      <c r="A13" s="267">
        <v>2024</v>
      </c>
      <c r="B13" s="267" t="s">
        <v>573</v>
      </c>
      <c r="C13" s="267" t="s">
        <v>737</v>
      </c>
      <c r="D13" s="267" t="s">
        <v>735</v>
      </c>
      <c r="E13" s="267" t="s">
        <v>738</v>
      </c>
    </row>
    <row r="14" spans="1:5" ht="72.5" x14ac:dyDescent="0.35">
      <c r="A14" s="267">
        <v>2024</v>
      </c>
      <c r="B14" s="267" t="s">
        <v>573</v>
      </c>
      <c r="C14" s="267" t="s">
        <v>762</v>
      </c>
      <c r="D14" s="267" t="s">
        <v>749</v>
      </c>
      <c r="E14" s="267" t="s">
        <v>748</v>
      </c>
    </row>
    <row r="15" spans="1:5" ht="321" customHeight="1" x14ac:dyDescent="0.35">
      <c r="A15" s="267">
        <v>2025</v>
      </c>
      <c r="B15" s="267" t="s">
        <v>571</v>
      </c>
      <c r="C15" s="267" t="s">
        <v>857</v>
      </c>
      <c r="D15" s="267" t="s">
        <v>872</v>
      </c>
      <c r="E15" s="267" t="s">
        <v>740</v>
      </c>
    </row>
    <row r="16" spans="1:5" ht="58" x14ac:dyDescent="0.35">
      <c r="A16" s="267">
        <v>2025</v>
      </c>
      <c r="B16" s="267" t="s">
        <v>573</v>
      </c>
      <c r="C16" s="267" t="s">
        <v>901</v>
      </c>
      <c r="D16" s="267" t="s">
        <v>742</v>
      </c>
      <c r="E16" s="267" t="s">
        <v>739</v>
      </c>
    </row>
    <row r="17" spans="1:5" ht="72.5" x14ac:dyDescent="0.35">
      <c r="A17" s="267">
        <v>2025</v>
      </c>
      <c r="B17" s="267" t="s">
        <v>573</v>
      </c>
      <c r="C17" s="267" t="s">
        <v>762</v>
      </c>
      <c r="D17" s="267" t="s">
        <v>749</v>
      </c>
      <c r="E17" s="267" t="s">
        <v>748</v>
      </c>
    </row>
    <row r="18" spans="1:5" ht="42.75" customHeight="1" x14ac:dyDescent="0.35">
      <c r="A18" s="267">
        <v>2025</v>
      </c>
      <c r="B18" s="267" t="s">
        <v>573</v>
      </c>
      <c r="C18" s="267" t="s">
        <v>736</v>
      </c>
      <c r="D18" s="267" t="s">
        <v>741</v>
      </c>
      <c r="E18" s="267" t="s">
        <v>871</v>
      </c>
    </row>
    <row r="19" spans="1:5" ht="303" customHeight="1" x14ac:dyDescent="0.35">
      <c r="A19" s="267">
        <v>2025</v>
      </c>
      <c r="B19" s="267" t="s">
        <v>572</v>
      </c>
      <c r="C19" s="267" t="s">
        <v>728</v>
      </c>
      <c r="D19" s="267" t="s">
        <v>873</v>
      </c>
      <c r="E19" s="267" t="s">
        <v>874</v>
      </c>
    </row>
    <row r="20" spans="1:5" ht="104.25" customHeight="1" x14ac:dyDescent="0.35">
      <c r="A20" s="267">
        <v>2025</v>
      </c>
      <c r="B20" s="267" t="s">
        <v>574</v>
      </c>
      <c r="C20" s="267" t="s">
        <v>886</v>
      </c>
      <c r="D20" s="267" t="s">
        <v>888</v>
      </c>
      <c r="E20" s="405" t="s">
        <v>887</v>
      </c>
    </row>
    <row r="21" spans="1:5" ht="29.25" customHeight="1" x14ac:dyDescent="0.35">
      <c r="A21" s="267">
        <v>2025</v>
      </c>
      <c r="B21" s="267" t="s">
        <v>574</v>
      </c>
      <c r="C21" s="267" t="s">
        <v>905</v>
      </c>
      <c r="D21" s="267" t="s">
        <v>902</v>
      </c>
      <c r="E21" s="267" t="s">
        <v>903</v>
      </c>
    </row>
    <row r="22" spans="1:5" x14ac:dyDescent="0.35">
      <c r="A22" s="267"/>
      <c r="B22" s="267"/>
      <c r="C22" s="267"/>
      <c r="D22" s="267"/>
      <c r="E22" s="267"/>
    </row>
    <row r="23" spans="1:5" x14ac:dyDescent="0.35">
      <c r="A23" s="267"/>
      <c r="B23" s="267"/>
      <c r="C23" s="267"/>
      <c r="D23" s="267"/>
      <c r="E23" s="267"/>
    </row>
    <row r="24" spans="1:5" x14ac:dyDescent="0.35">
      <c r="A24" s="267"/>
      <c r="B24" s="267"/>
      <c r="C24" s="267"/>
      <c r="D24" s="267"/>
      <c r="E24" s="267"/>
    </row>
    <row r="25" spans="1:5" x14ac:dyDescent="0.35">
      <c r="A25" s="267"/>
      <c r="B25" s="267"/>
      <c r="C25" s="267"/>
      <c r="D25" s="267"/>
      <c r="E25" s="267"/>
    </row>
    <row r="26" spans="1:5" x14ac:dyDescent="0.35">
      <c r="A26" s="267"/>
      <c r="B26" s="267"/>
      <c r="C26" s="267"/>
      <c r="D26" s="267"/>
      <c r="E26" s="267"/>
    </row>
    <row r="27" spans="1:5" x14ac:dyDescent="0.35">
      <c r="A27" s="267"/>
      <c r="B27" s="267"/>
      <c r="C27" s="267"/>
      <c r="D27" s="267"/>
      <c r="E27" s="267"/>
    </row>
    <row r="28" spans="1:5" x14ac:dyDescent="0.35">
      <c r="A28" s="267"/>
      <c r="B28" s="267"/>
      <c r="C28" s="267"/>
      <c r="D28" s="267"/>
      <c r="E28" s="267"/>
    </row>
    <row r="29" spans="1:5" x14ac:dyDescent="0.35">
      <c r="A29" s="267"/>
      <c r="B29" s="267"/>
      <c r="C29" s="267"/>
      <c r="D29" s="267"/>
      <c r="E29" s="267"/>
    </row>
    <row r="30" spans="1:5" x14ac:dyDescent="0.35">
      <c r="A30" s="267"/>
      <c r="B30" s="267"/>
      <c r="C30" s="267"/>
      <c r="D30" s="267"/>
      <c r="E30" s="267"/>
    </row>
    <row r="31" spans="1:5" x14ac:dyDescent="0.35">
      <c r="A31" s="267"/>
      <c r="B31" s="267"/>
      <c r="C31" s="267"/>
      <c r="D31" s="267"/>
      <c r="E31" s="267"/>
    </row>
    <row r="32" spans="1:5" x14ac:dyDescent="0.35">
      <c r="A32" s="267"/>
      <c r="B32" s="267"/>
      <c r="C32" s="267"/>
      <c r="D32" s="267"/>
      <c r="E32" s="267"/>
    </row>
    <row r="33" spans="1:5" x14ac:dyDescent="0.35">
      <c r="A33" s="267"/>
      <c r="B33" s="267"/>
      <c r="C33" s="267"/>
      <c r="D33" s="267"/>
      <c r="E33" s="267"/>
    </row>
    <row r="34" spans="1:5" x14ac:dyDescent="0.35">
      <c r="A34" s="267"/>
      <c r="B34" s="267"/>
      <c r="C34" s="267"/>
      <c r="D34" s="267"/>
      <c r="E34" s="267"/>
    </row>
    <row r="35" spans="1:5" x14ac:dyDescent="0.35">
      <c r="A35" s="267"/>
      <c r="B35" s="267"/>
      <c r="C35" s="267"/>
      <c r="D35" s="267"/>
      <c r="E35" s="267"/>
    </row>
    <row r="36" spans="1:5" x14ac:dyDescent="0.35">
      <c r="A36" s="267"/>
      <c r="B36" s="267"/>
      <c r="C36" s="267"/>
      <c r="D36" s="267"/>
      <c r="E36" s="267"/>
    </row>
    <row r="37" spans="1:5" x14ac:dyDescent="0.35">
      <c r="A37" s="267"/>
      <c r="B37" s="267"/>
      <c r="C37" s="267"/>
      <c r="D37" s="267"/>
      <c r="E37" s="267"/>
    </row>
    <row r="38" spans="1:5" x14ac:dyDescent="0.35">
      <c r="A38" s="267"/>
      <c r="B38" s="267"/>
      <c r="C38" s="267"/>
      <c r="D38" s="267"/>
      <c r="E38" s="267"/>
    </row>
    <row r="39" spans="1:5" x14ac:dyDescent="0.35">
      <c r="A39" s="267"/>
      <c r="B39" s="267"/>
      <c r="C39" s="267"/>
      <c r="D39" s="267"/>
      <c r="E39" s="267"/>
    </row>
    <row r="40" spans="1:5" x14ac:dyDescent="0.35">
      <c r="A40" s="267"/>
      <c r="B40" s="267"/>
      <c r="C40" s="267"/>
      <c r="D40" s="267"/>
      <c r="E40" s="267"/>
    </row>
    <row r="41" spans="1:5" x14ac:dyDescent="0.35">
      <c r="A41" s="267"/>
      <c r="B41" s="267"/>
      <c r="C41" s="267"/>
      <c r="D41" s="267"/>
      <c r="E41" s="267"/>
    </row>
    <row r="42" spans="1:5" x14ac:dyDescent="0.35">
      <c r="A42" s="267"/>
      <c r="B42" s="267"/>
      <c r="C42" s="267"/>
      <c r="D42" s="267"/>
      <c r="E42" s="267"/>
    </row>
    <row r="43" spans="1:5" x14ac:dyDescent="0.35">
      <c r="A43" s="267"/>
      <c r="B43" s="267"/>
      <c r="C43" s="267"/>
      <c r="D43" s="267"/>
      <c r="E43" s="267"/>
    </row>
    <row r="44" spans="1:5" x14ac:dyDescent="0.35">
      <c r="A44" s="267"/>
      <c r="B44" s="267"/>
      <c r="C44" s="267"/>
      <c r="D44" s="267"/>
      <c r="E44" s="267"/>
    </row>
    <row r="45" spans="1:5" x14ac:dyDescent="0.35">
      <c r="A45" s="267"/>
      <c r="B45" s="267"/>
      <c r="C45" s="267"/>
      <c r="D45" s="267"/>
      <c r="E45" s="267"/>
    </row>
    <row r="46" spans="1:5" x14ac:dyDescent="0.35">
      <c r="A46" s="267"/>
      <c r="B46" s="267"/>
      <c r="C46" s="267"/>
      <c r="D46" s="267"/>
      <c r="E46" s="267"/>
    </row>
    <row r="47" spans="1:5" x14ac:dyDescent="0.35">
      <c r="A47" s="267"/>
      <c r="B47" s="267"/>
      <c r="C47" s="267"/>
      <c r="D47" s="267"/>
      <c r="E47" s="267"/>
    </row>
    <row r="48" spans="1:5" x14ac:dyDescent="0.35">
      <c r="A48" s="267"/>
      <c r="B48" s="267"/>
      <c r="C48" s="267"/>
      <c r="D48" s="267"/>
      <c r="E48" s="267"/>
    </row>
    <row r="49" spans="1:5" x14ac:dyDescent="0.35">
      <c r="A49" s="267"/>
      <c r="B49" s="267"/>
      <c r="C49" s="267"/>
      <c r="D49" s="267"/>
      <c r="E49" s="267"/>
    </row>
    <row r="50" spans="1:5" x14ac:dyDescent="0.35">
      <c r="A50" s="267"/>
      <c r="B50" s="267"/>
      <c r="C50" s="267"/>
      <c r="D50" s="267"/>
      <c r="E50" s="267"/>
    </row>
    <row r="51" spans="1:5" x14ac:dyDescent="0.35">
      <c r="A51" s="267"/>
      <c r="B51" s="267"/>
      <c r="C51" s="267"/>
      <c r="D51" s="267"/>
      <c r="E51" s="267"/>
    </row>
  </sheetData>
  <hyperlinks>
    <hyperlink ref="C9" r:id="rId1" xr:uid="{00000000-0004-0000-13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B9:B51</xm:sqref>
        </x14:dataValidation>
        <x14:dataValidation type="list" allowBlank="1" showInputMessage="1" showErrorMessage="1" xr:uid="{00000000-0002-0000-1300-000001000000}">
          <x14:formula1>
            <xm:f>Sąrašas!$A$69:$A$75</xm:f>
          </x14:formula1>
          <xm:sqref>A9:A51</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B10" sqref="B10"/>
    </sheetView>
  </sheetViews>
  <sheetFormatPr defaultRowHeight="14.5" x14ac:dyDescent="0.35"/>
  <cols>
    <col min="1" max="1" width="11.81640625" customWidth="1"/>
    <col min="2" max="2" width="30.7265625" customWidth="1"/>
    <col min="3" max="3" width="21" customWidth="1"/>
    <col min="4" max="4" width="43.54296875" customWidth="1"/>
    <col min="5" max="5" width="19.7265625" customWidth="1"/>
    <col min="6" max="6" width="24.1796875" customWidth="1"/>
  </cols>
  <sheetData>
    <row r="2" spans="1:6" ht="18.5" x14ac:dyDescent="0.45">
      <c r="B2" s="315" t="s">
        <v>624</v>
      </c>
      <c r="C2" s="315"/>
    </row>
    <row r="3" spans="1:6" ht="18.5" x14ac:dyDescent="0.45">
      <c r="B3" s="315"/>
      <c r="C3" s="315"/>
    </row>
    <row r="4" spans="1:6" ht="18.5" x14ac:dyDescent="0.45">
      <c r="A4" s="323" t="s">
        <v>611</v>
      </c>
      <c r="B4" t="s">
        <v>614</v>
      </c>
      <c r="C4" s="315"/>
    </row>
    <row r="5" spans="1:6" ht="18.5" x14ac:dyDescent="0.45">
      <c r="A5" s="323" t="s">
        <v>613</v>
      </c>
      <c r="B5" t="s">
        <v>680</v>
      </c>
      <c r="C5" s="315"/>
    </row>
    <row r="7" spans="1:6" ht="29" x14ac:dyDescent="0.35">
      <c r="A7" s="312" t="s">
        <v>523</v>
      </c>
      <c r="B7" s="263" t="s">
        <v>578</v>
      </c>
      <c r="C7" s="263" t="s">
        <v>581</v>
      </c>
      <c r="D7" s="312" t="s">
        <v>579</v>
      </c>
      <c r="E7" s="312" t="s">
        <v>580</v>
      </c>
      <c r="F7" s="263" t="s">
        <v>650</v>
      </c>
    </row>
    <row r="8" spans="1:6" ht="73.900000000000006" customHeight="1" x14ac:dyDescent="0.35">
      <c r="A8" s="296" t="s">
        <v>566</v>
      </c>
      <c r="B8" s="313" t="s">
        <v>582</v>
      </c>
      <c r="C8" s="313" t="s">
        <v>589</v>
      </c>
      <c r="D8" s="313" t="s">
        <v>583</v>
      </c>
      <c r="E8" s="313" t="s">
        <v>528</v>
      </c>
      <c r="F8" s="313" t="s">
        <v>528</v>
      </c>
    </row>
    <row r="9" spans="1:6" ht="29" x14ac:dyDescent="0.35">
      <c r="A9" s="43">
        <v>2024</v>
      </c>
      <c r="B9" s="267" t="s">
        <v>730</v>
      </c>
      <c r="C9" s="43"/>
      <c r="D9" s="267"/>
      <c r="E9" s="43"/>
      <c r="F9" s="43"/>
    </row>
    <row r="10" spans="1:6" ht="29" x14ac:dyDescent="0.35">
      <c r="A10" s="43">
        <v>2025</v>
      </c>
      <c r="B10" s="267" t="s">
        <v>730</v>
      </c>
      <c r="C10" s="43"/>
      <c r="D10" s="267"/>
      <c r="E10" s="43"/>
      <c r="F10" s="43"/>
    </row>
    <row r="11" spans="1:6" x14ac:dyDescent="0.35">
      <c r="A11" s="43"/>
      <c r="B11" s="43"/>
      <c r="C11" s="43"/>
      <c r="D11" s="267"/>
      <c r="E11" s="43"/>
      <c r="F11" s="43"/>
    </row>
    <row r="12" spans="1:6" x14ac:dyDescent="0.35">
      <c r="A12" s="43"/>
      <c r="B12" s="43"/>
      <c r="C12" s="43"/>
      <c r="D12" s="267"/>
      <c r="E12" s="43"/>
      <c r="F12" s="43"/>
    </row>
    <row r="13" spans="1:6" x14ac:dyDescent="0.35">
      <c r="A13" s="43"/>
      <c r="B13" s="43"/>
      <c r="C13" s="43"/>
      <c r="D13" s="267"/>
      <c r="E13" s="43"/>
      <c r="F13" s="43"/>
    </row>
    <row r="14" spans="1:6" x14ac:dyDescent="0.35">
      <c r="A14" s="43"/>
      <c r="B14" s="43"/>
      <c r="C14" s="43"/>
      <c r="D14" s="267"/>
      <c r="E14" s="43"/>
      <c r="F14" s="43"/>
    </row>
    <row r="15" spans="1:6" x14ac:dyDescent="0.35">
      <c r="A15" s="43"/>
      <c r="B15" s="43"/>
      <c r="C15" s="43"/>
      <c r="D15" s="267"/>
      <c r="E15" s="43"/>
      <c r="F15" s="43"/>
    </row>
    <row r="16" spans="1:6" x14ac:dyDescent="0.35">
      <c r="A16" s="43"/>
      <c r="B16" s="43"/>
      <c r="C16" s="43"/>
      <c r="D16" s="267"/>
      <c r="E16" s="43"/>
      <c r="F16" s="43"/>
    </row>
    <row r="17" spans="1:6" x14ac:dyDescent="0.35">
      <c r="A17" s="43"/>
      <c r="B17" s="43"/>
      <c r="C17" s="43"/>
      <c r="D17" s="267"/>
      <c r="E17" s="43"/>
      <c r="F17" s="43"/>
    </row>
    <row r="18" spans="1:6" x14ac:dyDescent="0.35">
      <c r="A18" s="43"/>
      <c r="B18" s="43"/>
      <c r="C18" s="43"/>
      <c r="D18" s="267"/>
      <c r="E18" s="43"/>
      <c r="F18" s="43"/>
    </row>
    <row r="19" spans="1:6" x14ac:dyDescent="0.35">
      <c r="A19" s="43"/>
      <c r="B19" s="43"/>
      <c r="C19" s="43"/>
      <c r="D19" s="267"/>
      <c r="E19" s="43"/>
      <c r="F19" s="43"/>
    </row>
    <row r="20" spans="1:6" x14ac:dyDescent="0.35">
      <c r="A20" s="43"/>
      <c r="B20" s="43"/>
      <c r="C20" s="43"/>
      <c r="D20" s="267"/>
      <c r="E20" s="43"/>
      <c r="F20" s="43"/>
    </row>
    <row r="21" spans="1:6" x14ac:dyDescent="0.35">
      <c r="A21" s="43"/>
      <c r="B21" s="43"/>
      <c r="C21" s="43"/>
      <c r="D21" s="267"/>
      <c r="E21" s="43"/>
      <c r="F21" s="43"/>
    </row>
    <row r="22" spans="1:6" x14ac:dyDescent="0.35">
      <c r="A22" s="43"/>
      <c r="B22" s="43"/>
      <c r="C22" s="43"/>
      <c r="D22" s="267"/>
      <c r="E22" s="43"/>
      <c r="F22" s="43"/>
    </row>
    <row r="23" spans="1:6" x14ac:dyDescent="0.35">
      <c r="A23" s="43"/>
      <c r="B23" s="43"/>
      <c r="C23" s="43"/>
      <c r="D23" s="267"/>
      <c r="E23" s="43"/>
      <c r="F23" s="43"/>
    </row>
    <row r="26" spans="1:6" x14ac:dyDescent="0.35">
      <c r="B26" s="34" t="s">
        <v>494</v>
      </c>
    </row>
    <row r="27" spans="1:6" ht="29" x14ac:dyDescent="0.3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B10" sqref="B10"/>
    </sheetView>
  </sheetViews>
  <sheetFormatPr defaultRowHeight="14.5" x14ac:dyDescent="0.35"/>
  <cols>
    <col min="1" max="1" width="11.7265625" customWidth="1"/>
    <col min="2" max="2" width="37.7265625" customWidth="1"/>
    <col min="3" max="3" width="28.453125" customWidth="1"/>
    <col min="4" max="4" width="41.81640625" customWidth="1"/>
    <col min="5" max="5" width="44.453125" customWidth="1"/>
    <col min="6" max="6" width="31.7265625" customWidth="1"/>
    <col min="7" max="7" width="19.1796875" customWidth="1"/>
  </cols>
  <sheetData>
    <row r="2" spans="1:7" ht="18.5" x14ac:dyDescent="0.45">
      <c r="A2" s="282"/>
      <c r="B2" s="315" t="s">
        <v>584</v>
      </c>
    </row>
    <row r="3" spans="1:7" ht="18.5" x14ac:dyDescent="0.45">
      <c r="A3" s="282"/>
      <c r="B3" s="315"/>
    </row>
    <row r="4" spans="1:7" x14ac:dyDescent="0.35">
      <c r="A4" s="323" t="s">
        <v>611</v>
      </c>
      <c r="B4" t="s">
        <v>614</v>
      </c>
    </row>
    <row r="5" spans="1:7" x14ac:dyDescent="0.35">
      <c r="A5" s="323" t="s">
        <v>613</v>
      </c>
      <c r="B5" t="s">
        <v>680</v>
      </c>
    </row>
    <row r="7" spans="1:7" ht="55.15" customHeight="1" x14ac:dyDescent="0.35">
      <c r="A7" s="312" t="s">
        <v>523</v>
      </c>
      <c r="B7" s="263" t="s">
        <v>585</v>
      </c>
      <c r="C7" s="263" t="s">
        <v>581</v>
      </c>
      <c r="D7" s="263" t="s">
        <v>588</v>
      </c>
      <c r="E7" s="312" t="s">
        <v>579</v>
      </c>
      <c r="F7" s="312" t="s">
        <v>580</v>
      </c>
      <c r="G7" s="263" t="s">
        <v>650</v>
      </c>
    </row>
    <row r="8" spans="1:7" ht="43.5" x14ac:dyDescent="0.35">
      <c r="A8" s="296" t="s">
        <v>566</v>
      </c>
      <c r="B8" s="296" t="s">
        <v>566</v>
      </c>
      <c r="C8" s="313" t="s">
        <v>589</v>
      </c>
      <c r="D8" s="313" t="s">
        <v>590</v>
      </c>
      <c r="E8" s="313" t="s">
        <v>583</v>
      </c>
      <c r="F8" s="313" t="s">
        <v>528</v>
      </c>
      <c r="G8" s="313" t="s">
        <v>528</v>
      </c>
    </row>
    <row r="9" spans="1:7" x14ac:dyDescent="0.35">
      <c r="A9" s="43">
        <v>2024</v>
      </c>
      <c r="B9" s="267"/>
      <c r="C9" s="43"/>
      <c r="D9" s="267"/>
      <c r="E9" s="267"/>
      <c r="F9" s="43"/>
      <c r="G9" s="43"/>
    </row>
    <row r="10" spans="1:7" x14ac:dyDescent="0.35">
      <c r="A10" s="43">
        <v>2025</v>
      </c>
      <c r="B10" s="43"/>
      <c r="C10" s="43"/>
      <c r="D10" s="267"/>
      <c r="E10" s="267"/>
      <c r="F10" s="43"/>
      <c r="G10" s="43"/>
    </row>
    <row r="11" spans="1:7" x14ac:dyDescent="0.35">
      <c r="A11" s="43"/>
      <c r="B11" s="43"/>
      <c r="C11" s="43"/>
      <c r="D11" s="267"/>
      <c r="E11" s="267"/>
      <c r="F11" s="43"/>
      <c r="G11" s="43"/>
    </row>
    <row r="12" spans="1:7" x14ac:dyDescent="0.35">
      <c r="A12" s="43"/>
      <c r="B12" s="43"/>
      <c r="C12" s="43"/>
      <c r="D12" s="267"/>
      <c r="E12" s="267"/>
      <c r="F12" s="43"/>
      <c r="G12" s="43"/>
    </row>
    <row r="13" spans="1:7" x14ac:dyDescent="0.35">
      <c r="A13" s="43"/>
      <c r="B13" s="43"/>
      <c r="C13" s="43"/>
      <c r="D13" s="267"/>
      <c r="E13" s="267"/>
      <c r="F13" s="43"/>
      <c r="G13" s="43"/>
    </row>
    <row r="14" spans="1:7" x14ac:dyDescent="0.35">
      <c r="A14" s="43"/>
      <c r="B14" s="43"/>
      <c r="C14" s="43"/>
      <c r="D14" s="267"/>
      <c r="E14" s="267"/>
      <c r="F14" s="43"/>
      <c r="G14" s="43"/>
    </row>
    <row r="15" spans="1:7" x14ac:dyDescent="0.35">
      <c r="A15" s="43"/>
      <c r="B15" s="43"/>
      <c r="C15" s="43"/>
      <c r="D15" s="267"/>
      <c r="E15" s="267"/>
      <c r="F15" s="43"/>
      <c r="G15" s="43"/>
    </row>
    <row r="16" spans="1:7" x14ac:dyDescent="0.35">
      <c r="A16" s="43"/>
      <c r="B16" s="43"/>
      <c r="C16" s="43"/>
      <c r="D16" s="267"/>
      <c r="E16" s="267"/>
      <c r="F16" s="43"/>
      <c r="G16" s="43"/>
    </row>
    <row r="17" spans="1:7" x14ac:dyDescent="0.35">
      <c r="A17" s="43"/>
      <c r="B17" s="43"/>
      <c r="C17" s="43"/>
      <c r="D17" s="267"/>
      <c r="E17" s="267"/>
      <c r="F17" s="43"/>
      <c r="G17" s="43"/>
    </row>
    <row r="18" spans="1:7" x14ac:dyDescent="0.35">
      <c r="A18" s="43"/>
      <c r="B18" s="43"/>
      <c r="C18" s="43"/>
      <c r="D18" s="267"/>
      <c r="E18" s="267"/>
      <c r="F18" s="43"/>
      <c r="G18" s="43"/>
    </row>
    <row r="19" spans="1:7" x14ac:dyDescent="0.35">
      <c r="A19" s="43"/>
      <c r="B19" s="43"/>
      <c r="C19" s="43"/>
      <c r="D19" s="267"/>
      <c r="E19" s="267"/>
      <c r="F19" s="43"/>
      <c r="G19" s="43"/>
    </row>
    <row r="20" spans="1:7" x14ac:dyDescent="0.35">
      <c r="A20" s="43"/>
      <c r="B20" s="43"/>
      <c r="C20" s="43"/>
      <c r="D20" s="267"/>
      <c r="E20" s="267"/>
      <c r="F20" s="43"/>
      <c r="G20" s="43"/>
    </row>
    <row r="21" spans="1:7" x14ac:dyDescent="0.35">
      <c r="A21" s="43"/>
      <c r="B21" s="43"/>
      <c r="C21" s="43"/>
      <c r="D21" s="267"/>
      <c r="E21" s="267"/>
      <c r="F21" s="43"/>
      <c r="G21" s="43"/>
    </row>
    <row r="22" spans="1:7" x14ac:dyDescent="0.35">
      <c r="A22" s="43"/>
      <c r="B22" s="43"/>
      <c r="C22" s="43"/>
      <c r="D22" s="267"/>
      <c r="E22" s="267"/>
      <c r="F22" s="43"/>
      <c r="G22" s="43"/>
    </row>
    <row r="23" spans="1:7" x14ac:dyDescent="0.35">
      <c r="A23" s="43"/>
      <c r="B23" s="43"/>
      <c r="C23" s="43"/>
      <c r="D23" s="267"/>
      <c r="E23" s="267"/>
      <c r="F23" s="43"/>
      <c r="G23" s="43"/>
    </row>
    <row r="26" spans="1:7" x14ac:dyDescent="0.35">
      <c r="B26" s="34" t="s">
        <v>494</v>
      </c>
    </row>
    <row r="27" spans="1:7" ht="29" x14ac:dyDescent="0.3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7"/>
  <sheetViews>
    <sheetView workbookViewId="0">
      <selection activeCell="G10" sqref="G10"/>
    </sheetView>
  </sheetViews>
  <sheetFormatPr defaultRowHeight="14.5" x14ac:dyDescent="0.35"/>
  <cols>
    <col min="1" max="1" width="35.7265625" style="281" customWidth="1"/>
    <col min="2" max="2" width="51" style="280" customWidth="1"/>
    <col min="3" max="3" width="15.7265625" style="280" customWidth="1"/>
    <col min="4" max="7" width="18.81640625" style="280" customWidth="1"/>
    <col min="8" max="11" width="18.81640625" customWidth="1"/>
    <col min="15" max="15" width="16.453125" customWidth="1"/>
  </cols>
  <sheetData>
    <row r="1" spans="1:11" ht="18.5" x14ac:dyDescent="0.35">
      <c r="A1" s="278"/>
      <c r="B1" s="278" t="s">
        <v>591</v>
      </c>
      <c r="C1" s="278"/>
      <c r="D1" s="278"/>
      <c r="E1" s="278"/>
      <c r="F1" s="278"/>
      <c r="G1" s="278"/>
    </row>
    <row r="2" spans="1:11" ht="18.5" x14ac:dyDescent="0.35">
      <c r="A2" s="278"/>
      <c r="B2" s="278"/>
      <c r="C2" s="278"/>
      <c r="D2" s="278"/>
      <c r="E2" s="278"/>
      <c r="F2" s="278"/>
      <c r="G2" s="278"/>
    </row>
    <row r="3" spans="1:11" ht="12.65" customHeight="1" x14ac:dyDescent="0.35">
      <c r="A3" s="323" t="s">
        <v>611</v>
      </c>
      <c r="B3" t="s">
        <v>614</v>
      </c>
      <c r="C3"/>
      <c r="D3" s="278"/>
      <c r="E3" s="278"/>
      <c r="F3" s="278"/>
      <c r="G3" s="278"/>
    </row>
    <row r="4" spans="1:11" x14ac:dyDescent="0.35">
      <c r="A4" s="323" t="s">
        <v>613</v>
      </c>
      <c r="B4" t="s">
        <v>681</v>
      </c>
      <c r="C4"/>
      <c r="D4" s="279"/>
      <c r="E4" s="279"/>
      <c r="F4" s="279"/>
      <c r="G4" s="279"/>
    </row>
    <row r="5" spans="1:11" x14ac:dyDescent="0.35">
      <c r="A5"/>
      <c r="B5"/>
      <c r="C5"/>
      <c r="D5"/>
      <c r="E5"/>
      <c r="F5" s="363">
        <v>2024</v>
      </c>
      <c r="G5" s="363">
        <v>2025</v>
      </c>
      <c r="H5" s="363">
        <v>2026</v>
      </c>
      <c r="I5" s="363">
        <v>2027</v>
      </c>
      <c r="J5" s="363">
        <v>2028</v>
      </c>
      <c r="K5" s="363">
        <v>2029</v>
      </c>
    </row>
    <row r="6" spans="1:11" ht="64.150000000000006" customHeight="1" x14ac:dyDescent="0.35">
      <c r="A6" s="331" t="s">
        <v>51</v>
      </c>
      <c r="B6" s="331" t="s">
        <v>625</v>
      </c>
      <c r="C6" s="332" t="s">
        <v>635</v>
      </c>
      <c r="D6" s="332" t="s">
        <v>627</v>
      </c>
      <c r="E6" s="332" t="s">
        <v>628</v>
      </c>
      <c r="F6" s="332" t="s">
        <v>629</v>
      </c>
      <c r="G6" s="332" t="s">
        <v>630</v>
      </c>
      <c r="H6" s="332" t="s">
        <v>631</v>
      </c>
      <c r="I6" s="332" t="s">
        <v>632</v>
      </c>
      <c r="J6" s="332" t="s">
        <v>633</v>
      </c>
      <c r="K6" s="332" t="s">
        <v>634</v>
      </c>
    </row>
    <row r="7" spans="1:11" ht="55.15" customHeight="1" x14ac:dyDescent="0.35">
      <c r="A7" s="333" t="s">
        <v>566</v>
      </c>
      <c r="B7" s="334" t="s">
        <v>626</v>
      </c>
      <c r="C7" s="334" t="s">
        <v>566</v>
      </c>
      <c r="D7" s="334" t="s">
        <v>636</v>
      </c>
      <c r="E7" s="334" t="s">
        <v>636</v>
      </c>
      <c r="F7" s="334" t="s">
        <v>637</v>
      </c>
      <c r="G7" s="334" t="s">
        <v>637</v>
      </c>
      <c r="H7" s="334" t="s">
        <v>637</v>
      </c>
      <c r="I7" s="334" t="s">
        <v>637</v>
      </c>
      <c r="J7" s="334" t="s">
        <v>637</v>
      </c>
      <c r="K7" s="334" t="s">
        <v>637</v>
      </c>
    </row>
    <row r="8" spans="1:11" ht="43.5" x14ac:dyDescent="0.35">
      <c r="A8" s="329" t="s">
        <v>13</v>
      </c>
      <c r="B8" s="379" t="s">
        <v>752</v>
      </c>
      <c r="C8" s="330" t="s">
        <v>639</v>
      </c>
      <c r="D8" s="330">
        <v>0</v>
      </c>
      <c r="E8" s="330">
        <v>4</v>
      </c>
      <c r="F8" s="379">
        <v>0</v>
      </c>
      <c r="G8" s="330">
        <v>1</v>
      </c>
      <c r="H8" s="43"/>
      <c r="I8" s="43"/>
      <c r="J8" s="43"/>
      <c r="K8" s="43"/>
    </row>
    <row r="9" spans="1:11" ht="43.5" x14ac:dyDescent="0.35">
      <c r="A9" s="329" t="s">
        <v>23</v>
      </c>
      <c r="B9" s="379" t="s">
        <v>751</v>
      </c>
      <c r="C9" s="330" t="s">
        <v>638</v>
      </c>
      <c r="D9" s="381">
        <v>0</v>
      </c>
      <c r="E9" s="381">
        <v>4</v>
      </c>
      <c r="F9" s="379">
        <v>0</v>
      </c>
      <c r="G9" s="330">
        <v>26</v>
      </c>
      <c r="H9" s="43"/>
      <c r="I9" s="43"/>
      <c r="J9" s="43"/>
      <c r="K9" s="43"/>
    </row>
    <row r="10" spans="1:11" ht="43.5" x14ac:dyDescent="0.35">
      <c r="A10" s="329" t="s">
        <v>23</v>
      </c>
      <c r="B10" s="379" t="s">
        <v>750</v>
      </c>
      <c r="C10" s="330" t="s">
        <v>639</v>
      </c>
      <c r="D10" s="381">
        <v>19019</v>
      </c>
      <c r="E10" s="381">
        <v>3</v>
      </c>
      <c r="F10" s="379">
        <v>0</v>
      </c>
      <c r="G10" s="330">
        <v>2.75</v>
      </c>
      <c r="H10" s="43"/>
      <c r="I10" s="43"/>
      <c r="J10" s="43"/>
      <c r="K10" s="43"/>
    </row>
    <row r="11" spans="1:11" ht="58" x14ac:dyDescent="0.35">
      <c r="A11" s="402" t="s">
        <v>29</v>
      </c>
      <c r="B11" s="379" t="s">
        <v>879</v>
      </c>
      <c r="C11" s="330" t="s">
        <v>638</v>
      </c>
      <c r="D11" s="330">
        <v>5043</v>
      </c>
      <c r="E11" s="330">
        <v>252</v>
      </c>
      <c r="F11" s="379">
        <v>0</v>
      </c>
      <c r="G11" s="403">
        <v>0</v>
      </c>
      <c r="H11" s="43"/>
      <c r="I11" s="43"/>
      <c r="J11" s="43"/>
      <c r="K11" s="43"/>
    </row>
    <row r="12" spans="1:11" ht="43.5" x14ac:dyDescent="0.35">
      <c r="A12" s="402" t="s">
        <v>29</v>
      </c>
      <c r="B12" s="379" t="s">
        <v>880</v>
      </c>
      <c r="C12" s="330" t="s">
        <v>638</v>
      </c>
      <c r="D12" s="330">
        <v>0</v>
      </c>
      <c r="E12" s="330">
        <v>5</v>
      </c>
      <c r="F12" s="330">
        <v>0</v>
      </c>
      <c r="G12" s="403">
        <v>0</v>
      </c>
      <c r="H12" s="43"/>
      <c r="I12" s="43"/>
      <c r="J12" s="43"/>
      <c r="K12" s="43"/>
    </row>
    <row r="13" spans="1:11" x14ac:dyDescent="0.35">
      <c r="A13" s="329"/>
      <c r="B13" s="330"/>
      <c r="C13" s="330"/>
      <c r="D13" s="330"/>
      <c r="E13" s="330"/>
      <c r="F13" s="330"/>
      <c r="G13" s="330"/>
      <c r="H13" s="43"/>
      <c r="I13" s="43"/>
      <c r="J13" s="43"/>
      <c r="K13" s="43"/>
    </row>
    <row r="14" spans="1:11" x14ac:dyDescent="0.35">
      <c r="A14" s="329"/>
      <c r="B14" s="330"/>
      <c r="C14" s="330"/>
      <c r="D14" s="330"/>
      <c r="E14" s="330"/>
      <c r="F14" s="330"/>
      <c r="G14" s="330"/>
      <c r="H14" s="43"/>
      <c r="I14" s="43"/>
      <c r="J14" s="43"/>
      <c r="K14" s="43"/>
    </row>
    <row r="15" spans="1:11" x14ac:dyDescent="0.35">
      <c r="A15" s="329"/>
      <c r="B15" s="330"/>
      <c r="C15" s="330"/>
      <c r="D15" s="330"/>
      <c r="E15" s="330"/>
      <c r="F15" s="330"/>
      <c r="G15" s="330"/>
      <c r="H15" s="43"/>
      <c r="I15" s="43"/>
      <c r="J15" s="43"/>
      <c r="K15" s="43"/>
    </row>
    <row r="16" spans="1:11" x14ac:dyDescent="0.35">
      <c r="A16" s="329"/>
      <c r="B16" s="330"/>
      <c r="C16" s="330"/>
      <c r="D16" s="330"/>
      <c r="E16" s="330"/>
      <c r="F16" s="330"/>
      <c r="G16" s="330"/>
      <c r="H16" s="43"/>
      <c r="I16" s="43"/>
      <c r="J16" s="43"/>
      <c r="K16" s="43"/>
    </row>
    <row r="17" spans="1:11" x14ac:dyDescent="0.35">
      <c r="A17" s="329"/>
      <c r="B17" s="330"/>
      <c r="C17" s="330"/>
      <c r="D17" s="330"/>
      <c r="E17" s="330"/>
      <c r="F17" s="330"/>
      <c r="G17" s="330"/>
      <c r="H17" s="43"/>
      <c r="I17" s="43"/>
      <c r="J17" s="43"/>
      <c r="K17" s="43"/>
    </row>
    <row r="18" spans="1:11" x14ac:dyDescent="0.35">
      <c r="A18" s="329"/>
      <c r="B18" s="330"/>
      <c r="C18" s="330"/>
      <c r="D18" s="330"/>
      <c r="E18" s="330"/>
      <c r="F18" s="330"/>
      <c r="G18" s="330"/>
      <c r="H18" s="43"/>
      <c r="I18" s="43"/>
      <c r="J18" s="43"/>
      <c r="K18" s="43"/>
    </row>
    <row r="19" spans="1:11" x14ac:dyDescent="0.35">
      <c r="A19" s="329"/>
      <c r="B19" s="330"/>
      <c r="C19" s="330"/>
      <c r="D19" s="330"/>
      <c r="E19" s="330"/>
      <c r="F19" s="330"/>
      <c r="G19" s="330"/>
      <c r="H19" s="43"/>
      <c r="I19" s="43"/>
      <c r="J19" s="43"/>
      <c r="K19" s="43"/>
    </row>
    <row r="20" spans="1:11" x14ac:dyDescent="0.35">
      <c r="A20" s="329"/>
      <c r="B20" s="330"/>
      <c r="C20" s="330"/>
      <c r="D20" s="330"/>
      <c r="E20" s="330"/>
      <c r="F20" s="330"/>
      <c r="G20" s="330"/>
      <c r="H20" s="43"/>
      <c r="I20" s="43"/>
      <c r="J20" s="43"/>
      <c r="K20" s="43"/>
    </row>
    <row r="21" spans="1:11" x14ac:dyDescent="0.35">
      <c r="A21" s="329"/>
      <c r="B21" s="330"/>
      <c r="C21" s="330"/>
      <c r="D21" s="330"/>
      <c r="E21" s="330"/>
      <c r="F21" s="330"/>
      <c r="G21" s="330"/>
      <c r="H21" s="43"/>
      <c r="I21" s="43"/>
      <c r="J21" s="43"/>
      <c r="K21" s="43"/>
    </row>
    <row r="22" spans="1:11" x14ac:dyDescent="0.35">
      <c r="A22" s="329"/>
      <c r="B22" s="330"/>
      <c r="C22" s="330"/>
      <c r="D22" s="330"/>
      <c r="E22" s="330"/>
      <c r="F22" s="330"/>
      <c r="G22" s="330"/>
      <c r="H22" s="43"/>
      <c r="I22" s="43"/>
      <c r="J22" s="43"/>
      <c r="K22" s="43"/>
    </row>
    <row r="23" spans="1:11" x14ac:dyDescent="0.35">
      <c r="A23" s="329"/>
      <c r="B23" s="330"/>
      <c r="C23" s="330"/>
      <c r="D23" s="330"/>
      <c r="E23" s="330"/>
      <c r="F23" s="330"/>
      <c r="G23" s="330"/>
      <c r="H23" s="43"/>
      <c r="I23" s="43"/>
      <c r="J23" s="43"/>
      <c r="K23" s="43"/>
    </row>
    <row r="24" spans="1:11" x14ac:dyDescent="0.35">
      <c r="A24" s="329"/>
      <c r="B24" s="330"/>
      <c r="C24" s="330"/>
      <c r="D24" s="330"/>
      <c r="E24" s="330"/>
      <c r="F24" s="330"/>
      <c r="G24" s="330"/>
      <c r="H24" s="43"/>
      <c r="I24" s="43"/>
      <c r="J24" s="43"/>
      <c r="K24" s="43"/>
    </row>
    <row r="25" spans="1:11" x14ac:dyDescent="0.35">
      <c r="A25" s="329"/>
      <c r="B25" s="330"/>
      <c r="C25" s="330"/>
      <c r="D25" s="330"/>
      <c r="E25" s="330"/>
      <c r="F25" s="330"/>
      <c r="G25" s="330"/>
      <c r="H25" s="43"/>
      <c r="I25" s="43"/>
      <c r="J25" s="43"/>
      <c r="K25" s="43"/>
    </row>
    <row r="26" spans="1:11" x14ac:dyDescent="0.35">
      <c r="A26" s="329"/>
      <c r="B26" s="330"/>
      <c r="C26" s="330"/>
      <c r="D26" s="330"/>
      <c r="E26" s="330"/>
      <c r="F26" s="330"/>
      <c r="G26" s="330"/>
      <c r="H26" s="43"/>
      <c r="I26" s="43"/>
      <c r="J26" s="43"/>
      <c r="K26" s="43"/>
    </row>
    <row r="27" spans="1:11" x14ac:dyDescent="0.35">
      <c r="A27" s="329"/>
      <c r="B27" s="330"/>
      <c r="C27" s="330"/>
      <c r="D27" s="330"/>
      <c r="E27" s="330"/>
      <c r="F27" s="330"/>
      <c r="G27" s="330"/>
      <c r="H27" s="43"/>
      <c r="I27" s="43"/>
      <c r="J27" s="43"/>
      <c r="K27" s="43"/>
    </row>
  </sheetData>
  <pageMargins left="0.7" right="0.7" top="0.75" bottom="0.75" header="0.3" footer="0.3"/>
  <pageSetup paperSize="9" orientation="portrait" horizontalDpi="1200" verticalDpi="120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Sąrašas!$A$101:$A$102</xm:f>
          </x14:formula1>
          <xm:sqref>C8 C9:C27</xm:sqref>
        </x14:dataValidation>
        <x14:dataValidation type="list" allowBlank="1" showInputMessage="1" showErrorMessage="1" xr:uid="{00000000-0002-0000-1600-000001000000}">
          <x14:formula1>
            <xm:f>Sąrašas!$A$4:$A$13</xm:f>
          </x14:formula1>
          <xm:sqref>A8:A27</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C60"/>
  <sheetViews>
    <sheetView topLeftCell="A38" workbookViewId="0">
      <selection activeCell="B52" sqref="B52"/>
    </sheetView>
  </sheetViews>
  <sheetFormatPr defaultRowHeight="14.5" x14ac:dyDescent="0.35"/>
  <cols>
    <col min="1" max="1" width="34.7265625" customWidth="1"/>
    <col min="2" max="2" width="53.54296875" style="279" customWidth="1"/>
    <col min="3" max="3" width="51.54296875" style="279" customWidth="1"/>
  </cols>
  <sheetData>
    <row r="1" spans="1:3" ht="18.5" x14ac:dyDescent="0.35">
      <c r="B1" s="278" t="s">
        <v>592</v>
      </c>
    </row>
    <row r="2" spans="1:3" ht="18.5" x14ac:dyDescent="0.35">
      <c r="B2" s="278"/>
    </row>
    <row r="3" spans="1:3" x14ac:dyDescent="0.35">
      <c r="A3" s="323" t="s">
        <v>611</v>
      </c>
      <c r="B3" s="279" t="s">
        <v>614</v>
      </c>
    </row>
    <row r="4" spans="1:3" x14ac:dyDescent="0.35">
      <c r="A4" s="323" t="s">
        <v>613</v>
      </c>
      <c r="B4" s="279" t="s">
        <v>682</v>
      </c>
    </row>
    <row r="6" spans="1:3" ht="38.5" customHeight="1" x14ac:dyDescent="0.35">
      <c r="A6" s="312" t="s">
        <v>490</v>
      </c>
      <c r="B6" s="5" t="s">
        <v>600</v>
      </c>
      <c r="C6" s="5" t="s">
        <v>601</v>
      </c>
    </row>
    <row r="7" spans="1:3" ht="29" x14ac:dyDescent="0.35">
      <c r="A7" s="317"/>
      <c r="B7" s="61" t="s">
        <v>602</v>
      </c>
      <c r="C7" s="61" t="s">
        <v>603</v>
      </c>
    </row>
    <row r="8" spans="1:3" x14ac:dyDescent="0.35">
      <c r="A8" s="318" t="s">
        <v>593</v>
      </c>
      <c r="B8" s="13"/>
      <c r="C8" s="13"/>
    </row>
    <row r="9" spans="1:3" ht="304.5" x14ac:dyDescent="0.35">
      <c r="A9" s="318">
        <v>2024</v>
      </c>
      <c r="B9" s="441" t="s">
        <v>766</v>
      </c>
      <c r="C9" s="441" t="s">
        <v>765</v>
      </c>
    </row>
    <row r="10" spans="1:3" ht="378" customHeight="1" x14ac:dyDescent="0.35">
      <c r="A10" s="318">
        <v>2025</v>
      </c>
      <c r="B10" s="441" t="s">
        <v>891</v>
      </c>
      <c r="C10" s="441" t="s">
        <v>890</v>
      </c>
    </row>
    <row r="11" spans="1:3" x14ac:dyDescent="0.35">
      <c r="A11" s="318">
        <v>2026</v>
      </c>
      <c r="B11" s="441"/>
      <c r="C11" s="441"/>
    </row>
    <row r="12" spans="1:3" x14ac:dyDescent="0.35">
      <c r="A12" s="318">
        <v>2027</v>
      </c>
      <c r="B12" s="441"/>
      <c r="C12" s="441"/>
    </row>
    <row r="13" spans="1:3" x14ac:dyDescent="0.35">
      <c r="A13" s="318">
        <v>2028</v>
      </c>
      <c r="B13" s="441"/>
      <c r="C13" s="441"/>
    </row>
    <row r="14" spans="1:3" x14ac:dyDescent="0.35">
      <c r="A14" s="318">
        <v>2029</v>
      </c>
      <c r="B14" s="441"/>
      <c r="C14" s="441"/>
    </row>
    <row r="15" spans="1:3" x14ac:dyDescent="0.35">
      <c r="A15" s="318" t="s">
        <v>594</v>
      </c>
      <c r="B15" s="442"/>
      <c r="C15" s="442"/>
    </row>
    <row r="16" spans="1:3" ht="206.25" customHeight="1" x14ac:dyDescent="0.35">
      <c r="A16" s="318">
        <v>2024</v>
      </c>
      <c r="B16" s="441" t="s">
        <v>767</v>
      </c>
      <c r="C16" s="441" t="s">
        <v>754</v>
      </c>
    </row>
    <row r="17" spans="1:3" ht="246.5" x14ac:dyDescent="0.35">
      <c r="A17" s="318">
        <v>2025</v>
      </c>
      <c r="B17" s="441" t="s">
        <v>892</v>
      </c>
      <c r="C17" s="441" t="s">
        <v>881</v>
      </c>
    </row>
    <row r="18" spans="1:3" x14ac:dyDescent="0.35">
      <c r="A18" s="318">
        <v>2026</v>
      </c>
      <c r="B18" s="441"/>
      <c r="C18" s="441"/>
    </row>
    <row r="19" spans="1:3" x14ac:dyDescent="0.35">
      <c r="A19" s="318">
        <v>2027</v>
      </c>
      <c r="B19" s="441"/>
      <c r="C19" s="441"/>
    </row>
    <row r="20" spans="1:3" x14ac:dyDescent="0.35">
      <c r="A20" s="318">
        <v>2028</v>
      </c>
      <c r="B20" s="441"/>
      <c r="C20" s="441"/>
    </row>
    <row r="21" spans="1:3" x14ac:dyDescent="0.35">
      <c r="A21" s="318">
        <v>2029</v>
      </c>
      <c r="B21" s="441"/>
      <c r="C21" s="441"/>
    </row>
    <row r="22" spans="1:3" x14ac:dyDescent="0.35">
      <c r="A22" s="318" t="s">
        <v>595</v>
      </c>
      <c r="B22" s="442"/>
      <c r="C22" s="442"/>
    </row>
    <row r="23" spans="1:3" ht="174" x14ac:dyDescent="0.35">
      <c r="A23" s="318">
        <v>2024</v>
      </c>
      <c r="B23" s="404" t="s">
        <v>780</v>
      </c>
      <c r="C23" s="441" t="s">
        <v>768</v>
      </c>
    </row>
    <row r="24" spans="1:3" ht="232.5" customHeight="1" x14ac:dyDescent="0.35">
      <c r="A24" s="318">
        <v>2025</v>
      </c>
      <c r="B24" s="441" t="s">
        <v>893</v>
      </c>
      <c r="C24" s="441" t="s">
        <v>768</v>
      </c>
    </row>
    <row r="25" spans="1:3" x14ac:dyDescent="0.35">
      <c r="A25" s="318">
        <v>2026</v>
      </c>
      <c r="B25" s="441"/>
      <c r="C25" s="441"/>
    </row>
    <row r="26" spans="1:3" x14ac:dyDescent="0.35">
      <c r="A26" s="318">
        <v>2027</v>
      </c>
      <c r="B26" s="441"/>
      <c r="C26" s="441"/>
    </row>
    <row r="27" spans="1:3" x14ac:dyDescent="0.35">
      <c r="A27" s="318">
        <v>2028</v>
      </c>
      <c r="B27" s="441"/>
      <c r="C27" s="441"/>
    </row>
    <row r="28" spans="1:3" x14ac:dyDescent="0.35">
      <c r="A28" s="318">
        <v>2029</v>
      </c>
      <c r="B28" s="441"/>
      <c r="C28" s="441"/>
    </row>
    <row r="29" spans="1:3" x14ac:dyDescent="0.35">
      <c r="A29" s="318" t="s">
        <v>596</v>
      </c>
      <c r="B29" s="442"/>
      <c r="C29" s="442"/>
    </row>
    <row r="30" spans="1:3" ht="159.5" x14ac:dyDescent="0.35">
      <c r="A30" s="318">
        <v>2024</v>
      </c>
      <c r="B30" s="441" t="s">
        <v>769</v>
      </c>
      <c r="C30" s="441" t="s">
        <v>755</v>
      </c>
    </row>
    <row r="31" spans="1:3" ht="188.5" x14ac:dyDescent="0.35">
      <c r="A31" s="318">
        <v>2025</v>
      </c>
      <c r="B31" s="441" t="s">
        <v>894</v>
      </c>
      <c r="C31" s="441" t="s">
        <v>755</v>
      </c>
    </row>
    <row r="32" spans="1:3" x14ac:dyDescent="0.35">
      <c r="A32" s="318">
        <v>2026</v>
      </c>
      <c r="B32" s="441"/>
      <c r="C32" s="441"/>
    </row>
    <row r="33" spans="1:3" x14ac:dyDescent="0.35">
      <c r="A33" s="318">
        <v>2027</v>
      </c>
      <c r="B33" s="441"/>
      <c r="C33" s="441"/>
    </row>
    <row r="34" spans="1:3" x14ac:dyDescent="0.35">
      <c r="A34" s="318">
        <v>2028</v>
      </c>
      <c r="B34" s="441"/>
      <c r="C34" s="441"/>
    </row>
    <row r="35" spans="1:3" x14ac:dyDescent="0.35">
      <c r="A35" s="318">
        <v>2029</v>
      </c>
      <c r="B35" s="441"/>
      <c r="C35" s="441"/>
    </row>
    <row r="36" spans="1:3" x14ac:dyDescent="0.35">
      <c r="A36" s="318" t="s">
        <v>597</v>
      </c>
      <c r="B36" s="442"/>
      <c r="C36" s="442"/>
    </row>
    <row r="37" spans="1:3" ht="180" customHeight="1" x14ac:dyDescent="0.35">
      <c r="A37" s="318">
        <v>2024</v>
      </c>
      <c r="B37" s="441" t="s">
        <v>770</v>
      </c>
      <c r="C37" s="441" t="s">
        <v>756</v>
      </c>
    </row>
    <row r="38" spans="1:3" ht="409.5" customHeight="1" x14ac:dyDescent="0.35">
      <c r="A38" s="318">
        <v>2025</v>
      </c>
      <c r="B38" s="441" t="s">
        <v>895</v>
      </c>
      <c r="C38" s="441" t="s">
        <v>882</v>
      </c>
    </row>
    <row r="39" spans="1:3" x14ac:dyDescent="0.35">
      <c r="A39" s="318">
        <v>2026</v>
      </c>
      <c r="B39" s="441"/>
      <c r="C39" s="441"/>
    </row>
    <row r="40" spans="1:3" x14ac:dyDescent="0.35">
      <c r="A40" s="318">
        <v>2027</v>
      </c>
      <c r="B40" s="441"/>
      <c r="C40" s="441"/>
    </row>
    <row r="41" spans="1:3" x14ac:dyDescent="0.35">
      <c r="A41" s="318">
        <v>2028</v>
      </c>
      <c r="B41" s="441"/>
      <c r="C41" s="441"/>
    </row>
    <row r="42" spans="1:3" x14ac:dyDescent="0.35">
      <c r="A42" s="318">
        <v>2029</v>
      </c>
      <c r="B42" s="441"/>
      <c r="C42" s="441"/>
    </row>
    <row r="43" spans="1:3" x14ac:dyDescent="0.35">
      <c r="A43" s="318" t="s">
        <v>598</v>
      </c>
      <c r="B43" s="441"/>
      <c r="C43" s="441"/>
    </row>
    <row r="44" spans="1:3" ht="207" customHeight="1" x14ac:dyDescent="0.35">
      <c r="A44" s="318">
        <v>2024</v>
      </c>
      <c r="B44" s="441" t="s">
        <v>899</v>
      </c>
      <c r="C44" s="441" t="s">
        <v>898</v>
      </c>
    </row>
    <row r="45" spans="1:3" ht="267.75" customHeight="1" x14ac:dyDescent="0.35">
      <c r="A45" s="318">
        <v>2025</v>
      </c>
      <c r="B45" s="441" t="s">
        <v>900</v>
      </c>
      <c r="C45" s="441" t="s">
        <v>898</v>
      </c>
    </row>
    <row r="46" spans="1:3" x14ac:dyDescent="0.35">
      <c r="A46" s="318">
        <v>2026</v>
      </c>
      <c r="B46" s="441"/>
      <c r="C46" s="441"/>
    </row>
    <row r="47" spans="1:3" x14ac:dyDescent="0.35">
      <c r="A47" s="318">
        <v>2027</v>
      </c>
      <c r="B47" s="441"/>
      <c r="C47" s="441"/>
    </row>
    <row r="48" spans="1:3" x14ac:dyDescent="0.35">
      <c r="A48" s="318">
        <v>2028</v>
      </c>
      <c r="B48" s="441"/>
      <c r="C48" s="441"/>
    </row>
    <row r="49" spans="1:3" x14ac:dyDescent="0.35">
      <c r="A49" s="318">
        <v>2029</v>
      </c>
      <c r="B49" s="441"/>
      <c r="C49" s="441"/>
    </row>
    <row r="50" spans="1:3" x14ac:dyDescent="0.35">
      <c r="A50" s="318" t="s">
        <v>599</v>
      </c>
      <c r="B50" s="441"/>
      <c r="C50" s="441"/>
    </row>
    <row r="51" spans="1:3" ht="391.5" x14ac:dyDescent="0.35">
      <c r="A51" s="318">
        <v>2024</v>
      </c>
      <c r="B51" s="441" t="s">
        <v>771</v>
      </c>
      <c r="C51" s="441" t="s">
        <v>753</v>
      </c>
    </row>
    <row r="52" spans="1:3" ht="391.5" x14ac:dyDescent="0.35">
      <c r="A52" s="318">
        <v>2025</v>
      </c>
      <c r="B52" s="362" t="s">
        <v>909</v>
      </c>
      <c r="C52" s="445" t="s">
        <v>753</v>
      </c>
    </row>
    <row r="53" spans="1:3" x14ac:dyDescent="0.35">
      <c r="A53" s="318">
        <v>2026</v>
      </c>
      <c r="B53" s="441"/>
      <c r="C53" s="441"/>
    </row>
    <row r="54" spans="1:3" x14ac:dyDescent="0.35">
      <c r="A54" s="318">
        <v>2027</v>
      </c>
      <c r="B54" s="441"/>
      <c r="C54" s="441"/>
    </row>
    <row r="55" spans="1:3" x14ac:dyDescent="0.35">
      <c r="A55" s="318">
        <v>2028</v>
      </c>
      <c r="B55" s="441"/>
      <c r="C55" s="441"/>
    </row>
    <row r="56" spans="1:3" x14ac:dyDescent="0.35">
      <c r="A56" s="318">
        <v>2029</v>
      </c>
      <c r="B56" s="441"/>
      <c r="C56" s="441"/>
    </row>
    <row r="59" spans="1:3" x14ac:dyDescent="0.35">
      <c r="B59" s="443" t="s">
        <v>494</v>
      </c>
    </row>
    <row r="60" spans="1:3" ht="111.65" customHeight="1" x14ac:dyDescent="0.35">
      <c r="B60" s="361" t="s">
        <v>604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33"/>
  <sheetViews>
    <sheetView topLeftCell="A9" workbookViewId="0">
      <selection activeCell="B15" sqref="B15"/>
    </sheetView>
  </sheetViews>
  <sheetFormatPr defaultRowHeight="14.5" x14ac:dyDescent="0.35"/>
  <cols>
    <col min="1" max="1" width="14.453125" customWidth="1"/>
    <col min="2" max="2" width="37.26953125" customWidth="1"/>
    <col min="3" max="3" width="19.81640625" customWidth="1"/>
    <col min="4" max="4" width="86.26953125" customWidth="1"/>
  </cols>
  <sheetData>
    <row r="1" spans="1:4" ht="32.5" customHeight="1" x14ac:dyDescent="0.45">
      <c r="A1" s="336"/>
      <c r="B1" s="492" t="s">
        <v>651</v>
      </c>
      <c r="C1" s="492"/>
      <c r="D1" s="492"/>
    </row>
    <row r="3" spans="1:4" x14ac:dyDescent="0.35">
      <c r="A3" s="323" t="s">
        <v>611</v>
      </c>
      <c r="B3" t="s">
        <v>614</v>
      </c>
    </row>
    <row r="4" spans="1:4" x14ac:dyDescent="0.35">
      <c r="A4" s="323" t="s">
        <v>613</v>
      </c>
      <c r="B4" t="s">
        <v>680</v>
      </c>
    </row>
    <row r="6" spans="1:4" x14ac:dyDescent="0.35">
      <c r="A6" s="312" t="s">
        <v>524</v>
      </c>
      <c r="B6" s="312" t="s">
        <v>640</v>
      </c>
      <c r="C6" s="312" t="s">
        <v>641</v>
      </c>
      <c r="D6" s="312" t="s">
        <v>646</v>
      </c>
    </row>
    <row r="7" spans="1:4" ht="43.5" x14ac:dyDescent="0.35">
      <c r="A7" s="296" t="s">
        <v>560</v>
      </c>
      <c r="B7" s="296" t="s">
        <v>645</v>
      </c>
      <c r="C7" s="296" t="s">
        <v>560</v>
      </c>
      <c r="D7" s="296" t="s">
        <v>647</v>
      </c>
    </row>
    <row r="8" spans="1:4" ht="43.5" x14ac:dyDescent="0.35">
      <c r="A8" s="287">
        <v>2024</v>
      </c>
      <c r="B8" s="384" t="s">
        <v>772</v>
      </c>
      <c r="C8" s="267" t="s">
        <v>642</v>
      </c>
      <c r="D8" s="385" t="s">
        <v>776</v>
      </c>
    </row>
    <row r="9" spans="1:4" ht="72.5" x14ac:dyDescent="0.35">
      <c r="A9" s="287">
        <v>2024</v>
      </c>
      <c r="B9" s="267" t="s">
        <v>773</v>
      </c>
      <c r="C9" s="267" t="s">
        <v>642</v>
      </c>
      <c r="D9" s="383" t="s">
        <v>774</v>
      </c>
    </row>
    <row r="10" spans="1:4" ht="87" x14ac:dyDescent="0.35">
      <c r="A10" s="287">
        <v>2024</v>
      </c>
      <c r="B10" s="267" t="s">
        <v>775</v>
      </c>
      <c r="C10" s="267" t="s">
        <v>643</v>
      </c>
      <c r="D10" s="267" t="s">
        <v>777</v>
      </c>
    </row>
    <row r="11" spans="1:4" ht="29" x14ac:dyDescent="0.35">
      <c r="A11" s="287">
        <v>2024</v>
      </c>
      <c r="B11" s="267" t="s">
        <v>779</v>
      </c>
      <c r="C11" s="267" t="s">
        <v>642</v>
      </c>
      <c r="D11" s="267" t="s">
        <v>778</v>
      </c>
    </row>
    <row r="12" spans="1:4" ht="43.5" x14ac:dyDescent="0.35">
      <c r="A12" s="287">
        <v>2025</v>
      </c>
      <c r="B12" s="267" t="s">
        <v>877</v>
      </c>
      <c r="C12" s="267" t="s">
        <v>642</v>
      </c>
      <c r="D12" s="267" t="s">
        <v>776</v>
      </c>
    </row>
    <row r="13" spans="1:4" ht="72.5" x14ac:dyDescent="0.35">
      <c r="A13" s="287">
        <v>2025</v>
      </c>
      <c r="B13" s="267" t="s">
        <v>876</v>
      </c>
      <c r="C13" s="267" t="s">
        <v>642</v>
      </c>
      <c r="D13" s="267" t="s">
        <v>774</v>
      </c>
    </row>
    <row r="14" spans="1:4" ht="101.5" x14ac:dyDescent="0.35">
      <c r="A14" s="287">
        <v>2025</v>
      </c>
      <c r="B14" s="267" t="s">
        <v>875</v>
      </c>
      <c r="C14" s="267" t="s">
        <v>644</v>
      </c>
      <c r="D14" s="267" t="s">
        <v>878</v>
      </c>
    </row>
    <row r="15" spans="1:4" ht="58" x14ac:dyDescent="0.35">
      <c r="A15" s="287">
        <v>2025</v>
      </c>
      <c r="B15" s="267" t="s">
        <v>897</v>
      </c>
      <c r="C15" s="267" t="s">
        <v>643</v>
      </c>
      <c r="D15" s="444" t="s">
        <v>896</v>
      </c>
    </row>
    <row r="16" spans="1:4" x14ac:dyDescent="0.35">
      <c r="A16" s="287"/>
      <c r="B16" s="267"/>
      <c r="C16" s="267"/>
      <c r="D16" s="267"/>
    </row>
    <row r="17" spans="1:4" x14ac:dyDescent="0.35">
      <c r="A17" s="287"/>
      <c r="B17" s="267"/>
      <c r="C17" s="267"/>
      <c r="D17" s="267"/>
    </row>
    <row r="18" spans="1:4" x14ac:dyDescent="0.35">
      <c r="A18" s="287"/>
      <c r="B18" s="267"/>
      <c r="C18" s="267"/>
      <c r="D18" s="267"/>
    </row>
    <row r="19" spans="1:4" x14ac:dyDescent="0.35">
      <c r="A19" s="287"/>
      <c r="B19" s="267"/>
      <c r="C19" s="267"/>
      <c r="D19" s="267"/>
    </row>
    <row r="20" spans="1:4" x14ac:dyDescent="0.35">
      <c r="A20" s="287"/>
      <c r="B20" s="267"/>
      <c r="C20" s="267"/>
      <c r="D20" s="267"/>
    </row>
    <row r="21" spans="1:4" x14ac:dyDescent="0.35">
      <c r="A21" s="287"/>
      <c r="B21" s="267"/>
      <c r="C21" s="267"/>
      <c r="D21" s="267"/>
    </row>
    <row r="22" spans="1:4" x14ac:dyDescent="0.35">
      <c r="A22" s="287"/>
      <c r="B22" s="267"/>
      <c r="C22" s="267"/>
      <c r="D22" s="267"/>
    </row>
    <row r="23" spans="1:4" x14ac:dyDescent="0.35">
      <c r="A23" s="287"/>
      <c r="B23" s="267"/>
      <c r="C23" s="267"/>
      <c r="D23" s="267"/>
    </row>
    <row r="24" spans="1:4" x14ac:dyDescent="0.35">
      <c r="A24" s="287"/>
      <c r="B24" s="267"/>
      <c r="C24" s="267"/>
      <c r="D24" s="267"/>
    </row>
    <row r="25" spans="1:4" x14ac:dyDescent="0.35">
      <c r="A25" s="287"/>
      <c r="B25" s="267"/>
      <c r="C25" s="267"/>
      <c r="D25" s="267"/>
    </row>
    <row r="26" spans="1:4" x14ac:dyDescent="0.35">
      <c r="A26" s="287"/>
      <c r="B26" s="267"/>
      <c r="C26" s="267"/>
      <c r="D26" s="267"/>
    </row>
    <row r="27" spans="1:4" x14ac:dyDescent="0.35">
      <c r="A27" s="287"/>
      <c r="B27" s="267"/>
      <c r="C27" s="267"/>
      <c r="D27" s="267"/>
    </row>
    <row r="28" spans="1:4" x14ac:dyDescent="0.35">
      <c r="A28" s="287"/>
      <c r="B28" s="267"/>
      <c r="C28" s="267"/>
      <c r="D28" s="267"/>
    </row>
    <row r="29" spans="1:4" x14ac:dyDescent="0.35">
      <c r="A29" s="287"/>
      <c r="B29" s="267"/>
      <c r="C29" s="267"/>
      <c r="D29" s="267"/>
    </row>
    <row r="30" spans="1:4" x14ac:dyDescent="0.35">
      <c r="A30" s="287"/>
      <c r="B30" s="267"/>
      <c r="C30" s="267"/>
      <c r="D30" s="267"/>
    </row>
    <row r="31" spans="1:4" x14ac:dyDescent="0.35">
      <c r="A31" s="287"/>
      <c r="B31" s="267"/>
      <c r="C31" s="267"/>
      <c r="D31" s="267"/>
    </row>
    <row r="32" spans="1:4" x14ac:dyDescent="0.35">
      <c r="A32" s="287"/>
      <c r="B32" s="267"/>
      <c r="C32" s="267"/>
      <c r="D32" s="267"/>
    </row>
    <row r="33" spans="1:4" x14ac:dyDescent="0.35">
      <c r="A33" s="287"/>
      <c r="B33" s="267"/>
      <c r="C33" s="267"/>
      <c r="D33" s="267"/>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900-000000000000}">
          <x14:formula1>
            <xm:f>Sąrašas!$A$69:$A$75</xm:f>
          </x14:formula1>
          <xm:sqref>A8:A33</xm:sqref>
        </x14:dataValidation>
        <x14:dataValidation type="list" allowBlank="1" showInputMessage="1" showErrorMessage="1" xr:uid="{00000000-0002-0000-1900-000001000000}">
          <x14:formula1>
            <xm:f>Sąrašas!$A$111:$A$113</xm:f>
          </x14:formula1>
          <xm:sqref>C8:C33</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J113"/>
  <sheetViews>
    <sheetView workbookViewId="0">
      <selection activeCell="C79" sqref="C79"/>
    </sheetView>
  </sheetViews>
  <sheetFormatPr defaultRowHeight="14.5" x14ac:dyDescent="0.35"/>
  <cols>
    <col min="1" max="1" width="62.1796875" customWidth="1"/>
    <col min="2" max="2" width="28.26953125" customWidth="1"/>
    <col min="3" max="3" width="47.1796875" customWidth="1"/>
  </cols>
  <sheetData>
    <row r="2" spans="1:10" ht="15.5" x14ac:dyDescent="0.35">
      <c r="A2" s="14" t="s">
        <v>50</v>
      </c>
      <c r="B2" s="15"/>
      <c r="C2" s="16"/>
    </row>
    <row r="3" spans="1:10" ht="15.5" x14ac:dyDescent="0.35">
      <c r="A3" s="17" t="s">
        <v>51</v>
      </c>
      <c r="B3" s="18" t="s">
        <v>52</v>
      </c>
      <c r="C3" s="16"/>
    </row>
    <row r="4" spans="1:10" ht="15.5" x14ac:dyDescent="0.35">
      <c r="A4" s="19" t="s">
        <v>53</v>
      </c>
      <c r="B4" s="20" t="s">
        <v>54</v>
      </c>
      <c r="C4" s="16" t="s">
        <v>15</v>
      </c>
    </row>
    <row r="5" spans="1:10" ht="15.5" x14ac:dyDescent="0.35">
      <c r="A5" s="19" t="s">
        <v>55</v>
      </c>
      <c r="B5" s="21" t="s">
        <v>56</v>
      </c>
      <c r="C5" s="16" t="s">
        <v>15</v>
      </c>
      <c r="J5" s="399"/>
    </row>
    <row r="6" spans="1:10" ht="15.5" x14ac:dyDescent="0.35">
      <c r="A6" s="19" t="s">
        <v>13</v>
      </c>
      <c r="B6" s="21" t="s">
        <v>14</v>
      </c>
      <c r="C6" s="16" t="s">
        <v>15</v>
      </c>
      <c r="J6" s="399"/>
    </row>
    <row r="7" spans="1:10" ht="15.5" x14ac:dyDescent="0.35">
      <c r="A7" s="19" t="s">
        <v>57</v>
      </c>
      <c r="B7" s="21" t="s">
        <v>58</v>
      </c>
      <c r="C7" s="16" t="s">
        <v>15</v>
      </c>
      <c r="J7" s="399"/>
    </row>
    <row r="8" spans="1:10" ht="15.5" x14ac:dyDescent="0.35">
      <c r="A8" s="19" t="s">
        <v>59</v>
      </c>
      <c r="B8" s="21" t="s">
        <v>60</v>
      </c>
      <c r="C8" s="16" t="s">
        <v>15</v>
      </c>
      <c r="J8" s="399"/>
    </row>
    <row r="9" spans="1:10" ht="15.5" x14ac:dyDescent="0.35">
      <c r="A9" s="19" t="s">
        <v>20</v>
      </c>
      <c r="B9" s="21" t="s">
        <v>21</v>
      </c>
      <c r="C9" s="16" t="s">
        <v>15</v>
      </c>
    </row>
    <row r="10" spans="1:10" ht="15.5" x14ac:dyDescent="0.35">
      <c r="A10" s="19" t="s">
        <v>26</v>
      </c>
      <c r="B10" s="21" t="s">
        <v>27</v>
      </c>
      <c r="C10" s="16" t="s">
        <v>15</v>
      </c>
    </row>
    <row r="11" spans="1:10" ht="15.5" x14ac:dyDescent="0.35">
      <c r="A11" s="19" t="s">
        <v>29</v>
      </c>
      <c r="B11" s="21" t="s">
        <v>30</v>
      </c>
      <c r="C11" s="16" t="s">
        <v>15</v>
      </c>
    </row>
    <row r="12" spans="1:10" ht="15.5" x14ac:dyDescent="0.35">
      <c r="A12" s="19" t="s">
        <v>23</v>
      </c>
      <c r="B12" s="21" t="s">
        <v>24</v>
      </c>
      <c r="C12" s="16" t="s">
        <v>15</v>
      </c>
    </row>
    <row r="13" spans="1:10" ht="15.5" x14ac:dyDescent="0.35">
      <c r="A13" s="19" t="s">
        <v>17</v>
      </c>
      <c r="B13" s="21" t="s">
        <v>18</v>
      </c>
      <c r="C13" s="16" t="s">
        <v>15</v>
      </c>
    </row>
    <row r="14" spans="1:10" ht="15.5" x14ac:dyDescent="0.35">
      <c r="A14" s="19" t="s">
        <v>32</v>
      </c>
      <c r="B14" s="21" t="s">
        <v>34</v>
      </c>
      <c r="C14" s="16" t="s">
        <v>35</v>
      </c>
    </row>
    <row r="15" spans="1:10" ht="15.5" x14ac:dyDescent="0.35">
      <c r="A15" s="22" t="s">
        <v>61</v>
      </c>
      <c r="B15" s="23" t="s">
        <v>62</v>
      </c>
      <c r="C15" s="16" t="s">
        <v>35</v>
      </c>
    </row>
    <row r="17" spans="1:2" x14ac:dyDescent="0.35">
      <c r="A17" s="201" t="s">
        <v>343</v>
      </c>
      <c r="B17" s="202" t="s">
        <v>442</v>
      </c>
    </row>
    <row r="18" spans="1:2" x14ac:dyDescent="0.35">
      <c r="A18" s="203" t="s">
        <v>344</v>
      </c>
      <c r="B18" s="204" t="s">
        <v>393</v>
      </c>
    </row>
    <row r="19" spans="1:2" x14ac:dyDescent="0.35">
      <c r="A19" s="203" t="s">
        <v>345</v>
      </c>
      <c r="B19" s="205" t="s">
        <v>394</v>
      </c>
    </row>
    <row r="20" spans="1:2" x14ac:dyDescent="0.35">
      <c r="A20" s="203" t="s">
        <v>346</v>
      </c>
      <c r="B20" s="205" t="s">
        <v>395</v>
      </c>
    </row>
    <row r="21" spans="1:2" x14ac:dyDescent="0.35">
      <c r="A21" s="203" t="s">
        <v>347</v>
      </c>
      <c r="B21" s="204" t="s">
        <v>396</v>
      </c>
    </row>
    <row r="22" spans="1:2" x14ac:dyDescent="0.35">
      <c r="A22" s="203" t="s">
        <v>348</v>
      </c>
      <c r="B22" s="205" t="s">
        <v>397</v>
      </c>
    </row>
    <row r="23" spans="1:2" ht="23" x14ac:dyDescent="0.35">
      <c r="A23" s="203" t="s">
        <v>349</v>
      </c>
      <c r="B23" s="205" t="s">
        <v>398</v>
      </c>
    </row>
    <row r="24" spans="1:2" x14ac:dyDescent="0.35">
      <c r="A24" s="203" t="s">
        <v>350</v>
      </c>
      <c r="B24" s="205" t="s">
        <v>399</v>
      </c>
    </row>
    <row r="25" spans="1:2" ht="23" x14ac:dyDescent="0.35">
      <c r="A25" s="203" t="s">
        <v>351</v>
      </c>
      <c r="B25" s="204" t="s">
        <v>400</v>
      </c>
    </row>
    <row r="26" spans="1:2" ht="23" x14ac:dyDescent="0.35">
      <c r="A26" s="203" t="s">
        <v>352</v>
      </c>
      <c r="B26" s="205" t="s">
        <v>401</v>
      </c>
    </row>
    <row r="27" spans="1:2" x14ac:dyDescent="0.35">
      <c r="A27" s="203" t="s">
        <v>353</v>
      </c>
      <c r="B27" s="205" t="s">
        <v>402</v>
      </c>
    </row>
    <row r="28" spans="1:2" ht="23" x14ac:dyDescent="0.35">
      <c r="A28" s="203" t="s">
        <v>354</v>
      </c>
      <c r="B28" s="204" t="s">
        <v>403</v>
      </c>
    </row>
    <row r="29" spans="1:2" x14ac:dyDescent="0.35">
      <c r="A29" s="203" t="s">
        <v>355</v>
      </c>
      <c r="B29" s="205" t="s">
        <v>404</v>
      </c>
    </row>
    <row r="30" spans="1:2" x14ac:dyDescent="0.35">
      <c r="A30" s="203" t="s">
        <v>356</v>
      </c>
      <c r="B30" s="205" t="s">
        <v>405</v>
      </c>
    </row>
    <row r="31" spans="1:2" x14ac:dyDescent="0.35">
      <c r="A31" s="203" t="s">
        <v>357</v>
      </c>
      <c r="B31" s="205" t="s">
        <v>406</v>
      </c>
    </row>
    <row r="32" spans="1:2" x14ac:dyDescent="0.35">
      <c r="A32" s="203" t="s">
        <v>358</v>
      </c>
      <c r="B32" s="205" t="s">
        <v>407</v>
      </c>
    </row>
    <row r="33" spans="1:2" ht="23" x14ac:dyDescent="0.35">
      <c r="A33" s="203" t="s">
        <v>359</v>
      </c>
      <c r="B33" s="205" t="s">
        <v>408</v>
      </c>
    </row>
    <row r="34" spans="1:2" x14ac:dyDescent="0.35">
      <c r="A34" s="206" t="s">
        <v>360</v>
      </c>
      <c r="B34" s="204" t="s">
        <v>409</v>
      </c>
    </row>
    <row r="35" spans="1:2" x14ac:dyDescent="0.35">
      <c r="A35" s="203" t="s">
        <v>361</v>
      </c>
      <c r="B35" s="205" t="s">
        <v>410</v>
      </c>
    </row>
    <row r="36" spans="1:2" x14ac:dyDescent="0.35">
      <c r="A36" s="203" t="s">
        <v>362</v>
      </c>
      <c r="B36" s="205" t="s">
        <v>411</v>
      </c>
    </row>
    <row r="37" spans="1:2" ht="23" x14ac:dyDescent="0.35">
      <c r="A37" s="203" t="s">
        <v>363</v>
      </c>
      <c r="B37" s="205" t="s">
        <v>412</v>
      </c>
    </row>
    <row r="38" spans="1:2" x14ac:dyDescent="0.35">
      <c r="A38" s="203" t="s">
        <v>364</v>
      </c>
      <c r="B38" s="205" t="s">
        <v>413</v>
      </c>
    </row>
    <row r="39" spans="1:2" ht="23" x14ac:dyDescent="0.35">
      <c r="A39" s="206" t="s">
        <v>365</v>
      </c>
      <c r="B39" s="205" t="s">
        <v>414</v>
      </c>
    </row>
    <row r="40" spans="1:2" ht="23" x14ac:dyDescent="0.35">
      <c r="A40" s="203" t="s">
        <v>366</v>
      </c>
      <c r="B40" s="205" t="s">
        <v>415</v>
      </c>
    </row>
    <row r="41" spans="1:2" x14ac:dyDescent="0.35">
      <c r="A41" s="203" t="s">
        <v>367</v>
      </c>
      <c r="B41" s="205" t="s">
        <v>416</v>
      </c>
    </row>
    <row r="42" spans="1:2" ht="23" x14ac:dyDescent="0.35">
      <c r="A42" s="203" t="s">
        <v>368</v>
      </c>
      <c r="B42" s="205" t="s">
        <v>417</v>
      </c>
    </row>
    <row r="43" spans="1:2" x14ac:dyDescent="0.35">
      <c r="A43" s="203" t="s">
        <v>369</v>
      </c>
      <c r="B43" s="205" t="s">
        <v>418</v>
      </c>
    </row>
    <row r="44" spans="1:2" x14ac:dyDescent="0.35">
      <c r="A44" s="203" t="s">
        <v>370</v>
      </c>
      <c r="B44" s="205" t="s">
        <v>419</v>
      </c>
    </row>
    <row r="45" spans="1:2" ht="23" x14ac:dyDescent="0.35">
      <c r="A45" s="203" t="s">
        <v>371</v>
      </c>
      <c r="B45" s="205" t="s">
        <v>420</v>
      </c>
    </row>
    <row r="46" spans="1:2" x14ac:dyDescent="0.35">
      <c r="A46" s="203" t="s">
        <v>372</v>
      </c>
      <c r="B46" s="205" t="s">
        <v>421</v>
      </c>
    </row>
    <row r="47" spans="1:2" x14ac:dyDescent="0.35">
      <c r="A47" s="203" t="s">
        <v>373</v>
      </c>
      <c r="B47" s="205" t="s">
        <v>422</v>
      </c>
    </row>
    <row r="48" spans="1:2" ht="23" x14ac:dyDescent="0.35">
      <c r="A48" s="203" t="s">
        <v>374</v>
      </c>
      <c r="B48" s="205" t="s">
        <v>423</v>
      </c>
    </row>
    <row r="49" spans="1:2" x14ac:dyDescent="0.35">
      <c r="A49" s="203" t="s">
        <v>375</v>
      </c>
      <c r="B49" s="205" t="s">
        <v>424</v>
      </c>
    </row>
    <row r="50" spans="1:2" x14ac:dyDescent="0.35">
      <c r="A50" s="203" t="s">
        <v>376</v>
      </c>
      <c r="B50" s="205" t="s">
        <v>425</v>
      </c>
    </row>
    <row r="51" spans="1:2" x14ac:dyDescent="0.35">
      <c r="A51" s="203" t="s">
        <v>377</v>
      </c>
      <c r="B51" s="205" t="s">
        <v>426</v>
      </c>
    </row>
    <row r="52" spans="1:2" x14ac:dyDescent="0.35">
      <c r="A52" s="203" t="s">
        <v>378</v>
      </c>
      <c r="B52" s="205" t="s">
        <v>427</v>
      </c>
    </row>
    <row r="53" spans="1:2" ht="23" x14ac:dyDescent="0.35">
      <c r="A53" s="203" t="s">
        <v>379</v>
      </c>
      <c r="B53" s="205" t="s">
        <v>428</v>
      </c>
    </row>
    <row r="54" spans="1:2" ht="23" x14ac:dyDescent="0.35">
      <c r="A54" s="203" t="s">
        <v>380</v>
      </c>
      <c r="B54" s="205" t="s">
        <v>429</v>
      </c>
    </row>
    <row r="55" spans="1:2" x14ac:dyDescent="0.35">
      <c r="A55" s="203" t="s">
        <v>381</v>
      </c>
      <c r="B55" s="204" t="s">
        <v>430</v>
      </c>
    </row>
    <row r="56" spans="1:2" x14ac:dyDescent="0.35">
      <c r="A56" s="203" t="s">
        <v>382</v>
      </c>
      <c r="B56" s="205" t="s">
        <v>431</v>
      </c>
    </row>
    <row r="57" spans="1:2" ht="23" x14ac:dyDescent="0.35">
      <c r="A57" s="203" t="s">
        <v>383</v>
      </c>
      <c r="B57" s="205" t="s">
        <v>432</v>
      </c>
    </row>
    <row r="58" spans="1:2" x14ac:dyDescent="0.35">
      <c r="A58" s="203" t="s">
        <v>384</v>
      </c>
      <c r="B58" s="205" t="s">
        <v>433</v>
      </c>
    </row>
    <row r="59" spans="1:2" x14ac:dyDescent="0.35">
      <c r="A59" s="203" t="s">
        <v>385</v>
      </c>
      <c r="B59" s="204" t="s">
        <v>434</v>
      </c>
    </row>
    <row r="60" spans="1:2" x14ac:dyDescent="0.35">
      <c r="A60" s="203" t="s">
        <v>386</v>
      </c>
      <c r="B60" s="205" t="s">
        <v>435</v>
      </c>
    </row>
    <row r="61" spans="1:2" ht="23" x14ac:dyDescent="0.35">
      <c r="A61" s="203" t="s">
        <v>387</v>
      </c>
      <c r="B61" s="205" t="s">
        <v>436</v>
      </c>
    </row>
    <row r="62" spans="1:2" x14ac:dyDescent="0.35">
      <c r="A62" s="203" t="s">
        <v>388</v>
      </c>
      <c r="B62" s="205" t="s">
        <v>437</v>
      </c>
    </row>
    <row r="63" spans="1:2" x14ac:dyDescent="0.35">
      <c r="A63" s="203" t="s">
        <v>389</v>
      </c>
      <c r="B63" s="205" t="s">
        <v>438</v>
      </c>
    </row>
    <row r="64" spans="1:2" x14ac:dyDescent="0.35">
      <c r="A64" s="203" t="s">
        <v>390</v>
      </c>
      <c r="B64" s="205" t="s">
        <v>439</v>
      </c>
    </row>
    <row r="65" spans="1:2" x14ac:dyDescent="0.35">
      <c r="A65" s="203" t="s">
        <v>391</v>
      </c>
      <c r="B65" s="205" t="s">
        <v>440</v>
      </c>
    </row>
    <row r="66" spans="1:2" ht="23" x14ac:dyDescent="0.35">
      <c r="A66" s="203" t="s">
        <v>392</v>
      </c>
      <c r="B66" s="205" t="s">
        <v>441</v>
      </c>
    </row>
    <row r="69" spans="1:2" x14ac:dyDescent="0.35">
      <c r="A69">
        <v>2024</v>
      </c>
    </row>
    <row r="70" spans="1:2" x14ac:dyDescent="0.35">
      <c r="A70">
        <v>2025</v>
      </c>
    </row>
    <row r="71" spans="1:2" x14ac:dyDescent="0.35">
      <c r="A71">
        <v>2026</v>
      </c>
    </row>
    <row r="72" spans="1:2" x14ac:dyDescent="0.35">
      <c r="A72">
        <v>2027</v>
      </c>
    </row>
    <row r="73" spans="1:2" x14ac:dyDescent="0.35">
      <c r="A73">
        <v>2028</v>
      </c>
    </row>
    <row r="74" spans="1:2" x14ac:dyDescent="0.35">
      <c r="A74">
        <v>2029</v>
      </c>
    </row>
    <row r="75" spans="1:2" x14ac:dyDescent="0.35">
      <c r="A75">
        <v>2030</v>
      </c>
    </row>
    <row r="77" spans="1:2" x14ac:dyDescent="0.35">
      <c r="A77" t="s">
        <v>564</v>
      </c>
    </row>
    <row r="78" spans="1:2" x14ac:dyDescent="0.35">
      <c r="A78" t="s">
        <v>529</v>
      </c>
    </row>
    <row r="79" spans="1:2" x14ac:dyDescent="0.35">
      <c r="A79" t="s">
        <v>530</v>
      </c>
    </row>
    <row r="80" spans="1:2" x14ac:dyDescent="0.35">
      <c r="A80" t="s">
        <v>531</v>
      </c>
    </row>
    <row r="81" spans="1:1" x14ac:dyDescent="0.35">
      <c r="A81" t="s">
        <v>533</v>
      </c>
    </row>
    <row r="82" spans="1:1" x14ac:dyDescent="0.35">
      <c r="A82" t="s">
        <v>532</v>
      </c>
    </row>
    <row r="83" spans="1:1" x14ac:dyDescent="0.35">
      <c r="A83" t="s">
        <v>534</v>
      </c>
    </row>
    <row r="85" spans="1:1" x14ac:dyDescent="0.35">
      <c r="A85" t="s">
        <v>535</v>
      </c>
    </row>
    <row r="86" spans="1:1" x14ac:dyDescent="0.35">
      <c r="A86" t="s">
        <v>536</v>
      </c>
    </row>
    <row r="87" spans="1:1" x14ac:dyDescent="0.35">
      <c r="A87" t="s">
        <v>188</v>
      </c>
    </row>
    <row r="88" spans="1:1" x14ac:dyDescent="0.35">
      <c r="A88" t="s">
        <v>537</v>
      </c>
    </row>
    <row r="89" spans="1:1" x14ac:dyDescent="0.35">
      <c r="A89" t="s">
        <v>538</v>
      </c>
    </row>
    <row r="91" spans="1:1" x14ac:dyDescent="0.35">
      <c r="A91" t="s">
        <v>571</v>
      </c>
    </row>
    <row r="92" spans="1:1" x14ac:dyDescent="0.35">
      <c r="A92" t="s">
        <v>572</v>
      </c>
    </row>
    <row r="93" spans="1:1" x14ac:dyDescent="0.35">
      <c r="A93" t="s">
        <v>573</v>
      </c>
    </row>
    <row r="94" spans="1:1" x14ac:dyDescent="0.35">
      <c r="A94" t="s">
        <v>574</v>
      </c>
    </row>
    <row r="95" spans="1:1" x14ac:dyDescent="0.35">
      <c r="A95" t="s">
        <v>294</v>
      </c>
    </row>
    <row r="98" spans="1:1" x14ac:dyDescent="0.35">
      <c r="A98" t="s">
        <v>586</v>
      </c>
    </row>
    <row r="99" spans="1:1" x14ac:dyDescent="0.35">
      <c r="A99" t="s">
        <v>587</v>
      </c>
    </row>
    <row r="101" spans="1:1" x14ac:dyDescent="0.35">
      <c r="A101" t="s">
        <v>638</v>
      </c>
    </row>
    <row r="102" spans="1:1" x14ac:dyDescent="0.35">
      <c r="A102" t="s">
        <v>639</v>
      </c>
    </row>
    <row r="104" spans="1:1" x14ac:dyDescent="0.35">
      <c r="A104" s="335" t="s">
        <v>605</v>
      </c>
    </row>
    <row r="105" spans="1:1" x14ac:dyDescent="0.35">
      <c r="A105" s="335" t="s">
        <v>606</v>
      </c>
    </row>
    <row r="106" spans="1:1" x14ac:dyDescent="0.35">
      <c r="A106" s="335" t="s">
        <v>607</v>
      </c>
    </row>
    <row r="107" spans="1:1" x14ac:dyDescent="0.35">
      <c r="A107" s="335" t="s">
        <v>608</v>
      </c>
    </row>
    <row r="108" spans="1:1" x14ac:dyDescent="0.35">
      <c r="A108" s="335" t="s">
        <v>609</v>
      </c>
    </row>
    <row r="109" spans="1:1" x14ac:dyDescent="0.35">
      <c r="A109" s="335" t="s">
        <v>610</v>
      </c>
    </row>
    <row r="111" spans="1:1" x14ac:dyDescent="0.35">
      <c r="A111" t="s">
        <v>642</v>
      </c>
    </row>
    <row r="112" spans="1:1" x14ac:dyDescent="0.35">
      <c r="A112" t="s">
        <v>643</v>
      </c>
    </row>
    <row r="113" spans="1:1" x14ac:dyDescent="0.35">
      <c r="A113" t="s">
        <v>644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abSelected="1" topLeftCell="A28" workbookViewId="0">
      <selection activeCell="E59" sqref="E59"/>
    </sheetView>
  </sheetViews>
  <sheetFormatPr defaultRowHeight="14.5" x14ac:dyDescent="0.35"/>
  <cols>
    <col min="1" max="1" width="8.81640625" style="145"/>
    <col min="2" max="2" width="15.54296875" style="145" customWidth="1"/>
    <col min="3" max="3" width="12.54296875" style="149" customWidth="1"/>
    <col min="4" max="4" width="20.54296875" style="148" customWidth="1"/>
    <col min="5" max="5" width="86" style="146" customWidth="1"/>
  </cols>
  <sheetData>
    <row r="1" spans="1:5" x14ac:dyDescent="0.35">
      <c r="C1" s="145"/>
      <c r="D1" s="145"/>
    </row>
    <row r="2" spans="1:5" ht="20" x14ac:dyDescent="0.35">
      <c r="B2" s="47" t="s">
        <v>196</v>
      </c>
      <c r="C2" s="147" t="s">
        <v>197</v>
      </c>
    </row>
    <row r="3" spans="1:5" ht="15" thickBot="1" x14ac:dyDescent="0.4">
      <c r="E3" s="150"/>
    </row>
    <row r="4" spans="1:5" x14ac:dyDescent="0.35">
      <c r="C4" s="151" t="s">
        <v>198</v>
      </c>
      <c r="D4" s="152" t="s">
        <v>199</v>
      </c>
      <c r="E4" s="153" t="s">
        <v>200</v>
      </c>
    </row>
    <row r="5" spans="1:5" ht="70" x14ac:dyDescent="0.35">
      <c r="C5" s="154">
        <v>1</v>
      </c>
      <c r="D5" s="155" t="s">
        <v>201</v>
      </c>
      <c r="E5" s="156" t="s">
        <v>202</v>
      </c>
    </row>
    <row r="6" spans="1:5" ht="42" x14ac:dyDescent="0.35">
      <c r="C6" s="154">
        <v>2</v>
      </c>
      <c r="D6" s="155" t="s">
        <v>203</v>
      </c>
      <c r="E6" s="156" t="s">
        <v>204</v>
      </c>
    </row>
    <row r="7" spans="1:5" ht="28" x14ac:dyDescent="0.35">
      <c r="C7" s="154">
        <v>3</v>
      </c>
      <c r="D7" s="155" t="s">
        <v>205</v>
      </c>
      <c r="E7" s="156" t="s">
        <v>206</v>
      </c>
    </row>
    <row r="8" spans="1:5" ht="84" x14ac:dyDescent="0.35">
      <c r="C8" s="154">
        <v>4</v>
      </c>
      <c r="D8" s="155" t="s">
        <v>207</v>
      </c>
      <c r="E8" s="156" t="s">
        <v>208</v>
      </c>
    </row>
    <row r="9" spans="1:5" ht="70" x14ac:dyDescent="0.35">
      <c r="C9" s="157">
        <v>5</v>
      </c>
      <c r="D9" s="158" t="s">
        <v>209</v>
      </c>
      <c r="E9" s="159" t="s">
        <v>210</v>
      </c>
    </row>
    <row r="10" spans="1:5" ht="15" thickBot="1" x14ac:dyDescent="0.4">
      <c r="C10" s="160">
        <v>6</v>
      </c>
      <c r="D10" s="161" t="s">
        <v>211</v>
      </c>
      <c r="E10" s="162" t="s">
        <v>212</v>
      </c>
    </row>
    <row r="11" spans="1:5" x14ac:dyDescent="0.35">
      <c r="C11" s="163"/>
      <c r="D11" s="164"/>
      <c r="E11" s="165"/>
    </row>
    <row r="12" spans="1:5" ht="20" x14ac:dyDescent="0.35">
      <c r="C12" s="147" t="s">
        <v>213</v>
      </c>
      <c r="D12" s="164"/>
      <c r="E12" s="165"/>
    </row>
    <row r="13" spans="1:5" ht="15" thickBot="1" x14ac:dyDescent="0.4">
      <c r="C13" s="163"/>
      <c r="D13" s="164"/>
      <c r="E13" s="165"/>
    </row>
    <row r="14" spans="1:5" ht="42" x14ac:dyDescent="0.35">
      <c r="A14" s="166"/>
      <c r="B14" s="167" t="s">
        <v>214</v>
      </c>
      <c r="C14" s="168" t="s">
        <v>215</v>
      </c>
      <c r="D14" s="168" t="s">
        <v>216</v>
      </c>
      <c r="E14" s="169" t="s">
        <v>200</v>
      </c>
    </row>
    <row r="15" spans="1:5" ht="56" x14ac:dyDescent="0.35">
      <c r="B15" s="170" t="s">
        <v>217</v>
      </c>
      <c r="C15" s="155" t="s">
        <v>188</v>
      </c>
      <c r="D15" s="155" t="s">
        <v>218</v>
      </c>
      <c r="E15" s="156" t="s">
        <v>219</v>
      </c>
    </row>
    <row r="16" spans="1:5" ht="42" x14ac:dyDescent="0.35">
      <c r="B16" s="170" t="s">
        <v>220</v>
      </c>
      <c r="C16" s="155" t="s">
        <v>188</v>
      </c>
      <c r="D16" s="155" t="s">
        <v>221</v>
      </c>
      <c r="E16" s="156" t="s">
        <v>222</v>
      </c>
    </row>
    <row r="17" spans="2:5" ht="42" x14ac:dyDescent="0.35">
      <c r="B17" s="170" t="s">
        <v>223</v>
      </c>
      <c r="C17" s="155" t="s">
        <v>188</v>
      </c>
      <c r="D17" s="155" t="s">
        <v>224</v>
      </c>
      <c r="E17" s="156" t="s">
        <v>225</v>
      </c>
    </row>
    <row r="18" spans="2:5" ht="28" x14ac:dyDescent="0.35">
      <c r="B18" s="170" t="s">
        <v>226</v>
      </c>
      <c r="C18" s="155" t="s">
        <v>188</v>
      </c>
      <c r="D18" s="155" t="s">
        <v>227</v>
      </c>
      <c r="E18" s="156" t="s">
        <v>228</v>
      </c>
    </row>
    <row r="19" spans="2:5" ht="28" x14ac:dyDescent="0.35">
      <c r="B19" s="170" t="s">
        <v>229</v>
      </c>
      <c r="C19" s="155" t="s">
        <v>188</v>
      </c>
      <c r="D19" s="155" t="s">
        <v>230</v>
      </c>
      <c r="E19" s="156" t="s">
        <v>231</v>
      </c>
    </row>
    <row r="20" spans="2:5" ht="42" x14ac:dyDescent="0.35">
      <c r="B20" s="171" t="s">
        <v>232</v>
      </c>
      <c r="C20" s="155" t="s">
        <v>93</v>
      </c>
      <c r="D20" s="155" t="s">
        <v>233</v>
      </c>
      <c r="E20" s="156" t="s">
        <v>234</v>
      </c>
    </row>
    <row r="21" spans="2:5" ht="56" x14ac:dyDescent="0.35">
      <c r="B21" s="171" t="s">
        <v>235</v>
      </c>
      <c r="C21" s="155" t="s">
        <v>93</v>
      </c>
      <c r="D21" s="155" t="s">
        <v>236</v>
      </c>
      <c r="E21" s="156" t="s">
        <v>237</v>
      </c>
    </row>
    <row r="22" spans="2:5" ht="56" x14ac:dyDescent="0.35">
      <c r="B22" s="171" t="s">
        <v>238</v>
      </c>
      <c r="C22" s="155" t="s">
        <v>93</v>
      </c>
      <c r="D22" s="155" t="s">
        <v>239</v>
      </c>
      <c r="E22" s="156" t="s">
        <v>240</v>
      </c>
    </row>
    <row r="23" spans="2:5" ht="56" x14ac:dyDescent="0.35">
      <c r="B23" s="171" t="s">
        <v>241</v>
      </c>
      <c r="C23" s="155" t="s">
        <v>93</v>
      </c>
      <c r="D23" s="155" t="s">
        <v>242</v>
      </c>
      <c r="E23" s="156" t="s">
        <v>243</v>
      </c>
    </row>
    <row r="24" spans="2:5" ht="42" x14ac:dyDescent="0.35">
      <c r="B24" s="171" t="s">
        <v>244</v>
      </c>
      <c r="C24" s="155" t="s">
        <v>188</v>
      </c>
      <c r="D24" s="155" t="s">
        <v>245</v>
      </c>
      <c r="E24" s="156" t="s">
        <v>246</v>
      </c>
    </row>
    <row r="25" spans="2:5" ht="42" x14ac:dyDescent="0.35">
      <c r="B25" s="172" t="s">
        <v>247</v>
      </c>
      <c r="C25" s="155" t="s">
        <v>248</v>
      </c>
      <c r="D25" s="155" t="s">
        <v>249</v>
      </c>
      <c r="E25" s="156" t="s">
        <v>250</v>
      </c>
    </row>
    <row r="26" spans="2:5" ht="56" x14ac:dyDescent="0.35">
      <c r="B26" s="172" t="s">
        <v>251</v>
      </c>
      <c r="C26" s="155" t="s">
        <v>248</v>
      </c>
      <c r="D26" s="155" t="s">
        <v>252</v>
      </c>
      <c r="E26" s="156" t="s">
        <v>253</v>
      </c>
    </row>
    <row r="27" spans="2:5" ht="42" x14ac:dyDescent="0.35">
      <c r="B27" s="172" t="s">
        <v>134</v>
      </c>
      <c r="C27" s="155" t="s">
        <v>248</v>
      </c>
      <c r="D27" s="155" t="s">
        <v>254</v>
      </c>
      <c r="E27" s="156" t="s">
        <v>255</v>
      </c>
    </row>
    <row r="28" spans="2:5" ht="42" x14ac:dyDescent="0.35">
      <c r="B28" s="172" t="s">
        <v>256</v>
      </c>
      <c r="C28" s="155" t="s">
        <v>257</v>
      </c>
      <c r="D28" s="155" t="s">
        <v>258</v>
      </c>
      <c r="E28" s="156" t="s">
        <v>259</v>
      </c>
    </row>
    <row r="29" spans="2:5" ht="42.5" thickBot="1" x14ac:dyDescent="0.4">
      <c r="B29" s="173" t="s">
        <v>260</v>
      </c>
      <c r="C29" s="161" t="s">
        <v>257</v>
      </c>
      <c r="D29" s="161" t="s">
        <v>261</v>
      </c>
      <c r="E29" s="162" t="s">
        <v>262</v>
      </c>
    </row>
    <row r="30" spans="2:5" ht="15" thickBot="1" x14ac:dyDescent="0.4">
      <c r="C30" s="163"/>
      <c r="D30" s="164"/>
      <c r="E30" s="165"/>
    </row>
    <row r="31" spans="2:5" x14ac:dyDescent="0.35">
      <c r="D31" s="493" t="s">
        <v>157</v>
      </c>
      <c r="E31" s="494"/>
    </row>
    <row r="32" spans="2:5" x14ac:dyDescent="0.35">
      <c r="D32" s="174" t="s">
        <v>263</v>
      </c>
      <c r="E32" s="175" t="s">
        <v>264</v>
      </c>
    </row>
    <row r="33" spans="4:5" ht="15" thickBot="1" x14ac:dyDescent="0.4">
      <c r="D33" s="164"/>
    </row>
    <row r="34" spans="4:5" x14ac:dyDescent="0.35">
      <c r="D34" s="495" t="s">
        <v>266</v>
      </c>
      <c r="E34" s="496"/>
    </row>
    <row r="35" spans="4:5" x14ac:dyDescent="0.35">
      <c r="D35" s="183" t="s">
        <v>263</v>
      </c>
      <c r="E35" s="184" t="s">
        <v>267</v>
      </c>
    </row>
    <row r="36" spans="4:5" x14ac:dyDescent="0.35">
      <c r="D36" s="183" t="s">
        <v>263</v>
      </c>
      <c r="E36" s="184" t="s">
        <v>268</v>
      </c>
    </row>
    <row r="37" spans="4:5" x14ac:dyDescent="0.35">
      <c r="D37" s="183" t="s">
        <v>263</v>
      </c>
      <c r="E37" s="184" t="s">
        <v>269</v>
      </c>
    </row>
    <row r="38" spans="4:5" x14ac:dyDescent="0.35">
      <c r="D38" s="183" t="s">
        <v>263</v>
      </c>
      <c r="E38" s="184" t="s">
        <v>270</v>
      </c>
    </row>
    <row r="39" spans="4:5" x14ac:dyDescent="0.35">
      <c r="D39" s="183" t="s">
        <v>263</v>
      </c>
      <c r="E39" s="184" t="s">
        <v>271</v>
      </c>
    </row>
    <row r="40" spans="4:5" x14ac:dyDescent="0.35">
      <c r="D40" s="183" t="s">
        <v>263</v>
      </c>
      <c r="E40" s="184" t="s">
        <v>272</v>
      </c>
    </row>
    <row r="41" spans="4:5" x14ac:dyDescent="0.35">
      <c r="D41" s="183" t="s">
        <v>263</v>
      </c>
      <c r="E41" s="184" t="s">
        <v>273</v>
      </c>
    </row>
    <row r="42" spans="4:5" x14ac:dyDescent="0.35">
      <c r="D42" s="183" t="s">
        <v>263</v>
      </c>
      <c r="E42" s="184" t="s">
        <v>274</v>
      </c>
    </row>
    <row r="43" spans="4:5" ht="15" thickBot="1" x14ac:dyDescent="0.4">
      <c r="D43" s="185" t="s">
        <v>263</v>
      </c>
      <c r="E43" s="186" t="s">
        <v>275</v>
      </c>
    </row>
    <row r="44" spans="4:5" x14ac:dyDescent="0.35">
      <c r="D44" s="187" t="s">
        <v>265</v>
      </c>
      <c r="E44" s="188" t="s">
        <v>276</v>
      </c>
    </row>
    <row r="45" spans="4:5" x14ac:dyDescent="0.35">
      <c r="D45" s="183" t="s">
        <v>265</v>
      </c>
      <c r="E45" s="184" t="s">
        <v>277</v>
      </c>
    </row>
    <row r="46" spans="4:5" x14ac:dyDescent="0.35">
      <c r="D46" s="183" t="s">
        <v>265</v>
      </c>
      <c r="E46" s="184" t="s">
        <v>278</v>
      </c>
    </row>
    <row r="47" spans="4:5" x14ac:dyDescent="0.35">
      <c r="D47" s="183" t="s">
        <v>265</v>
      </c>
      <c r="E47" s="184" t="s">
        <v>279</v>
      </c>
    </row>
    <row r="48" spans="4:5" x14ac:dyDescent="0.35">
      <c r="D48" s="183" t="s">
        <v>265</v>
      </c>
      <c r="E48" s="184" t="s">
        <v>280</v>
      </c>
    </row>
    <row r="49" spans="4:5" x14ac:dyDescent="0.35">
      <c r="D49" s="183" t="s">
        <v>265</v>
      </c>
      <c r="E49" s="184" t="s">
        <v>281</v>
      </c>
    </row>
    <row r="50" spans="4:5" x14ac:dyDescent="0.35">
      <c r="D50" s="183" t="s">
        <v>265</v>
      </c>
      <c r="E50" s="184" t="s">
        <v>282</v>
      </c>
    </row>
    <row r="51" spans="4:5" ht="15" thickBot="1" x14ac:dyDescent="0.4">
      <c r="D51" s="185" t="s">
        <v>265</v>
      </c>
      <c r="E51" s="186" t="s">
        <v>283</v>
      </c>
    </row>
    <row r="52" spans="4:5" ht="15" thickBot="1" x14ac:dyDescent="0.4"/>
    <row r="53" spans="4:5" ht="28" x14ac:dyDescent="0.35">
      <c r="D53" s="177" t="s">
        <v>158</v>
      </c>
    </row>
    <row r="54" spans="4:5" x14ac:dyDescent="0.35">
      <c r="D54" s="178" t="s">
        <v>284</v>
      </c>
    </row>
    <row r="55" spans="4:5" ht="15" thickBot="1" x14ac:dyDescent="0.4">
      <c r="D55" s="179" t="s">
        <v>285</v>
      </c>
    </row>
    <row r="56" spans="4:5" ht="15" thickBot="1" x14ac:dyDescent="0.4">
      <c r="D56" s="145"/>
    </row>
    <row r="57" spans="4:5" ht="42" x14ac:dyDescent="0.35">
      <c r="D57" s="180" t="s">
        <v>286</v>
      </c>
      <c r="E57" s="181" t="s">
        <v>159</v>
      </c>
    </row>
    <row r="58" spans="4:5" x14ac:dyDescent="0.35">
      <c r="D58" s="174" t="s">
        <v>287</v>
      </c>
      <c r="E58" s="156" t="s">
        <v>288</v>
      </c>
    </row>
    <row r="59" spans="4:5" ht="28" x14ac:dyDescent="0.35">
      <c r="D59" s="174" t="s">
        <v>289</v>
      </c>
      <c r="E59" s="156" t="s">
        <v>290</v>
      </c>
    </row>
    <row r="60" spans="4:5" x14ac:dyDescent="0.35">
      <c r="D60" s="174" t="s">
        <v>291</v>
      </c>
      <c r="E60" s="156" t="s">
        <v>292</v>
      </c>
    </row>
    <row r="61" spans="4:5" x14ac:dyDescent="0.35">
      <c r="D61" s="174" t="s">
        <v>285</v>
      </c>
      <c r="E61" s="156" t="s">
        <v>293</v>
      </c>
    </row>
    <row r="62" spans="4:5" ht="15" thickBot="1" x14ac:dyDescent="0.4">
      <c r="D62" s="176" t="s">
        <v>294</v>
      </c>
      <c r="E62" s="162" t="s">
        <v>295</v>
      </c>
    </row>
    <row r="63" spans="4:5" ht="15" thickBot="1" x14ac:dyDescent="0.4">
      <c r="D63" s="145"/>
      <c r="E63" s="145"/>
    </row>
    <row r="64" spans="4:5" x14ac:dyDescent="0.35">
      <c r="D64" s="180" t="s">
        <v>296</v>
      </c>
      <c r="E64" s="182" t="s">
        <v>297</v>
      </c>
    </row>
    <row r="65" spans="4:5" x14ac:dyDescent="0.35">
      <c r="D65" s="174" t="s">
        <v>298</v>
      </c>
      <c r="E65" s="156" t="s">
        <v>299</v>
      </c>
    </row>
    <row r="66" spans="4:5" ht="15" thickBot="1" x14ac:dyDescent="0.4">
      <c r="D66" s="176" t="s">
        <v>300</v>
      </c>
      <c r="E66" s="162" t="s">
        <v>301</v>
      </c>
    </row>
    <row r="67" spans="4:5" x14ac:dyDescent="0.35">
      <c r="D67" s="145"/>
      <c r="E67" s="145"/>
    </row>
    <row r="68" spans="4:5" x14ac:dyDescent="0.35">
      <c r="D68" s="145"/>
      <c r="E68" s="145"/>
    </row>
    <row r="69" spans="4:5" x14ac:dyDescent="0.35">
      <c r="D69" s="145"/>
      <c r="E69" s="145"/>
    </row>
    <row r="70" spans="4:5" x14ac:dyDescent="0.35">
      <c r="D70" s="145"/>
      <c r="E70" s="145"/>
    </row>
    <row r="71" spans="4:5" x14ac:dyDescent="0.35">
      <c r="E71" s="165"/>
    </row>
    <row r="72" spans="4:5" x14ac:dyDescent="0.35">
      <c r="E72" s="165"/>
    </row>
    <row r="73" spans="4:5" x14ac:dyDescent="0.35">
      <c r="D73" s="145"/>
      <c r="E73" s="145"/>
    </row>
    <row r="74" spans="4:5" x14ac:dyDescent="0.35">
      <c r="D74" s="145"/>
      <c r="E74" s="145"/>
    </row>
    <row r="75" spans="4:5" x14ac:dyDescent="0.35">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I10</vt:lpstr>
      <vt:lpstr>I1</vt:lpstr>
      <vt:lpstr>I2</vt:lpstr>
      <vt:lpstr>I3</vt:lpstr>
      <vt:lpstr>I4</vt:lpstr>
      <vt:lpstr>I5</vt:lpstr>
      <vt:lpstr>I6</vt:lpstr>
      <vt:lpstr>I7</vt:lpstr>
      <vt:lpstr>I8</vt:lpstr>
      <vt:lpstr>I9</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Švlvvg Švlvvg</cp:lastModifiedBy>
  <dcterms:created xsi:type="dcterms:W3CDTF">2015-06-05T18:19:34Z</dcterms:created>
  <dcterms:modified xsi:type="dcterms:W3CDTF">2026-07-09T10:36:16Z</dcterms:modified>
</cp:coreProperties>
</file>