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65C3639A-81CB-4A0D-8175-F7B560A08103}" xr6:coauthVersionLast="47" xr6:coauthVersionMax="47" xr10:uidLastSave="{00000000-0000-0000-0000-000000000000}"/>
  <bookViews>
    <workbookView xWindow="990" yWindow="345" windowWidth="25800" windowHeight="15165" xr2:uid="{00000000-000D-0000-FFFF-FFFF00000000}"/>
  </bookViews>
  <sheets>
    <sheet name="Paraiškų žurnalas" sheetId="3" r:id="rId1"/>
    <sheet name="VVG IPP ir faktiniai VPS adm MP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31" i="3" l="1"/>
  <c r="Q30" i="3"/>
  <c r="Q15" i="3"/>
  <c r="Q16" i="3"/>
  <c r="Q17" i="3"/>
  <c r="Q18" i="3"/>
  <c r="Q19" i="3"/>
  <c r="Q20" i="3"/>
  <c r="Q21" i="3"/>
  <c r="Q22" i="3"/>
  <c r="M23" i="3"/>
  <c r="Q23" i="3"/>
  <c r="M24" i="3"/>
  <c r="Q24" i="3"/>
  <c r="M25" i="3"/>
  <c r="Q25" i="3"/>
  <c r="M26" i="3"/>
  <c r="Q26" i="3"/>
  <c r="M27" i="3"/>
  <c r="Q27" i="3"/>
  <c r="Q28" i="3"/>
  <c r="Q29" i="3"/>
  <c r="Q40" i="3"/>
  <c r="D32" i="2" l="1"/>
  <c r="E23" i="2" l="1"/>
  <c r="E32" i="2" s="1"/>
  <c r="E33" i="2" s="1"/>
  <c r="F22" i="2" s="1"/>
  <c r="D17" i="2"/>
  <c r="D14" i="2"/>
  <c r="D8" i="2" s="1"/>
  <c r="D12" i="2"/>
  <c r="D7" i="2"/>
  <c r="D9" i="2" l="1"/>
  <c r="D18" i="2"/>
  <c r="D1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Ineta Petraškienė</author>
  </authors>
  <commentList>
    <comment ref="E17" authorId="0" shapeId="0" xr:uid="{3FC8651E-130B-4258-9B19-7547976E7E54}">
      <text>
        <r>
          <rPr>
            <b/>
            <sz val="9"/>
            <color indexed="81"/>
            <rFont val="Tahoma"/>
            <family val="2"/>
            <charset val="186"/>
          </rPr>
          <t>User:</t>
        </r>
        <r>
          <rPr>
            <sz val="9"/>
            <color indexed="81"/>
            <rFont val="Tahoma"/>
            <family val="2"/>
            <charset val="186"/>
          </rPr>
          <t xml:space="preserve">
2024-09-17 d. gautas pareiškėjo atsisakymas įgyvendinti projektą.</t>
        </r>
      </text>
    </comment>
    <comment ref="O17" authorId="1" shapeId="0" xr:uid="{C1510DAD-836B-407F-91F7-FE2CCF615970}">
      <text>
        <r>
          <rPr>
            <b/>
            <sz val="9"/>
            <color indexed="81"/>
            <rFont val="Tahoma"/>
            <family val="2"/>
            <charset val="186"/>
          </rPr>
          <t>Ineta Petraškienė:</t>
        </r>
        <r>
          <rPr>
            <sz val="9"/>
            <color indexed="81"/>
            <rFont val="Tahoma"/>
            <family val="2"/>
            <charset val="186"/>
          </rPr>
          <t xml:space="preserve">
Pareiškėjo prašymas 2024-09-17 BR5.2-16657.</t>
        </r>
      </text>
    </comment>
  </commentList>
</comments>
</file>

<file path=xl/sharedStrings.xml><?xml version="1.0" encoding="utf-8"?>
<sst xmlns="http://schemas.openxmlformats.org/spreadsheetml/2006/main" count="159" uniqueCount="142">
  <si>
    <t>2023–2027 m. programinio laikotarpio vietos projektų, pateiktų pagal vietos plėtros strategijas, įgyvendinamas bendruomenių inicijuotos vietos plėtros būdu, administravimo procedūros aprašo</t>
  </si>
  <si>
    <t>3 priedas</t>
  </si>
  <si>
    <r>
      <t> </t>
    </r>
    <r>
      <rPr>
        <b/>
        <sz val="11"/>
        <color theme="1"/>
        <rFont val="Times New Roman"/>
        <family val="1"/>
        <charset val="186"/>
      </rPr>
      <t>Vietos projekto paraiškos gavimo data</t>
    </r>
  </si>
  <si>
    <t xml:space="preserve">Kvietimo Nr. </t>
  </si>
  <si>
    <t>Eil. Nr.</t>
  </si>
  <si>
    <r>
      <rPr>
        <b/>
        <sz val="11"/>
        <color theme="1"/>
        <rFont val="Times New Roman"/>
        <family val="1"/>
        <charset val="186"/>
      </rPr>
      <t>Vietos projekto paraiškos atpažinties (registracijos) kodas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(nurodomas VPS vykdytojos VP paraiškos registravimo metu suteiktas VP atpažinties kodas)</t>
    </r>
  </si>
  <si>
    <r>
      <rPr>
        <b/>
        <sz val="11"/>
        <color theme="1"/>
        <rFont val="Times New Roman"/>
        <family val="1"/>
        <charset val="186"/>
      </rPr>
      <t>Prašoma paramos suma vietos projektui įgyvendinti, Eur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 pagal paraiškoje pateiktus duomenis))</t>
    </r>
  </si>
  <si>
    <t>Kvietimo pabaigos data</t>
  </si>
  <si>
    <r>
      <rPr>
        <b/>
        <sz val="11"/>
        <color theme="1"/>
        <rFont val="Times New Roman"/>
        <family val="1"/>
        <charset val="186"/>
      </rPr>
      <t xml:space="preserve">Vietos projekto VPS priemonė </t>
    </r>
    <r>
      <rPr>
        <sz val="11"/>
        <color theme="1"/>
        <rFont val="Times New Roman"/>
        <family val="1"/>
        <charset val="186"/>
      </rPr>
      <t xml:space="preserve">
</t>
    </r>
    <r>
      <rPr>
        <i/>
        <sz val="10"/>
        <color theme="1"/>
        <rFont val="Times New Roman"/>
        <family val="1"/>
        <charset val="186"/>
      </rPr>
      <t>(nurodoma VPS priemonės, pagal kurią gauti vietos projektai, kodas, atitinkamtis VPS Excel dalies 7 lentelės 8 stuplelio duomenis)</t>
    </r>
  </si>
  <si>
    <r>
      <rPr>
        <b/>
        <sz val="11"/>
        <color theme="1"/>
        <rFont val="Times New Roman"/>
        <family val="1"/>
        <charset val="186"/>
      </rPr>
      <t>Pavadinimas</t>
    </r>
    <r>
      <rPr>
        <sz val="11"/>
        <color theme="1"/>
        <rFont val="Times New Roman"/>
        <family val="1"/>
        <charset val="186"/>
      </rPr>
      <t xml:space="preserve"> 
(jei pareiškėjas juridinis asmuo, iš JAR) 
/ 
</t>
    </r>
    <r>
      <rPr>
        <b/>
        <sz val="11"/>
        <color theme="1"/>
        <rFont val="Times New Roman"/>
        <family val="1"/>
        <charset val="186"/>
      </rPr>
      <t xml:space="preserve">vardas, pavardė </t>
    </r>
    <r>
      <rPr>
        <sz val="11"/>
        <color theme="1"/>
        <rFont val="Times New Roman"/>
        <family val="1"/>
        <charset val="186"/>
      </rPr>
      <t xml:space="preserve">
(jei pareiškėjas fizinis asmuo)</t>
    </r>
  </si>
  <si>
    <t>INFORMACIJA APIE VIETOS PROJEKTŲ PARAIŠKAS</t>
  </si>
  <si>
    <t>Administravimo išlaidų suma</t>
  </si>
  <si>
    <t>FN proc.</t>
  </si>
  <si>
    <t>Paramos suma, skirta įgyvendinti VPS, Eur</t>
  </si>
  <si>
    <t>VPS vietos projektų įgyvendinimo išlaidos pagal pateiktą VPS administravimo išlaidų planą, Eur</t>
  </si>
  <si>
    <t>VPS vietos projektų įgyvendinimo išlaidų dalis pagal pateiktą VPS administravimo išlaidų planą, %</t>
  </si>
  <si>
    <t xml:space="preserve">Didžiausia VPS biudžeto dalis, skiriama VPS administravimo išlaidoms, % </t>
  </si>
  <si>
    <t>VPS administravimo išlaidos (vykdymo ir aktyvinimo) pagal pateiktą VPS administravimo išlaidų planą, Eur</t>
  </si>
  <si>
    <t>VPS administravimo išlaidos (bendradarbiavimo) pagal pateiktą VPS administravimo išlaidų planą, Eur</t>
  </si>
  <si>
    <t>VPS administravimo išlaidų dalis pagal pateiktą VPS administravimo išlaidų planą, %</t>
  </si>
  <si>
    <t xml:space="preserve">Didžiausia galima VPS administravimo išlaidoms taikoma FN, % </t>
  </si>
  <si>
    <t>Pagal VPS administravimo išlaidų planą nustatyta ir VPS administravimo išlaidoms taikoma FN</t>
  </si>
  <si>
    <t>Planuojamo MP data</t>
  </si>
  <si>
    <t xml:space="preserve">Planuojamo MP suma </t>
  </si>
  <si>
    <t>Viso</t>
  </si>
  <si>
    <t>Kontrolė su avansu</t>
  </si>
  <si>
    <t>Kontrolė su IPP-likutis</t>
  </si>
  <si>
    <t>MP1</t>
  </si>
  <si>
    <t>Avansas</t>
  </si>
  <si>
    <t>MP2</t>
  </si>
  <si>
    <t>MP3</t>
  </si>
  <si>
    <t>MP4</t>
  </si>
  <si>
    <t>MP5</t>
  </si>
  <si>
    <t>MP6</t>
  </si>
  <si>
    <t>MP7</t>
  </si>
  <si>
    <t>MP8</t>
  </si>
  <si>
    <t>Avanso užskaitos pradžios data
suderinti su NMA</t>
  </si>
  <si>
    <t>NMA paraiškos numeris</t>
  </si>
  <si>
    <t>VVG PAK data  (fizinė posėdžio data)</t>
  </si>
  <si>
    <t>VVG rezervinio sąrašo galiojimo laikas</t>
  </si>
  <si>
    <t>Paraiškos perdavimo NMA data</t>
  </si>
  <si>
    <t xml:space="preserve">Paraiškos išregistravimo VVG data </t>
  </si>
  <si>
    <r>
      <t>pildoma iš karto ir ne vėliau kaip per 1 d.d. po atlikto administravimo žingsnio (</t>
    </r>
    <r>
      <rPr>
        <i/>
        <sz val="10"/>
        <color rgb="FF0070C0"/>
        <rFont val="Calibri"/>
        <family val="2"/>
        <charset val="186"/>
        <scheme val="minor"/>
      </rPr>
      <t>mėlynu šriftu pažymėti skaičiai yra pavyzdiniai</t>
    </r>
    <r>
      <rPr>
        <i/>
        <sz val="10"/>
        <color theme="1"/>
        <rFont val="Calibri"/>
        <family val="2"/>
        <charset val="186"/>
        <scheme val="minor"/>
      </rPr>
      <t>)</t>
    </r>
  </si>
  <si>
    <t>Faktinė patvirtinto MP suma</t>
  </si>
  <si>
    <t>VVG IŠLAIDŲ POREIKIO PLANO STEBĖSENA</t>
  </si>
  <si>
    <r>
      <rPr>
        <b/>
        <sz val="11"/>
        <color theme="1"/>
        <rFont val="Times New Roman"/>
        <family val="1"/>
        <charset val="186"/>
      </rPr>
      <t>Vietos projekto pavadinimas</t>
    </r>
    <r>
      <rPr>
        <sz val="11"/>
        <color theme="1"/>
        <rFont val="Times New Roman"/>
        <family val="1"/>
        <charset val="186"/>
      </rPr>
      <t xml:space="preserve">
</t>
    </r>
    <r>
      <rPr>
        <i/>
        <sz val="11"/>
        <color theme="1"/>
        <rFont val="Times New Roman"/>
        <family val="1"/>
        <charset val="186"/>
      </rPr>
      <t>(nurodoma pagal VP pagal  paraiškoje pateiktą informaciją, patikrinant pagal informaciją oficialiuose registruose)</t>
    </r>
  </si>
  <si>
    <t>Ši dalis pildoma registruojant visas gautas paraiškas ir teikiamas visas Žurnalas su užregistuotomis paraiškomis per 2 d. d. pasibaigus kvietimui.</t>
  </si>
  <si>
    <t>(sąrašas tęstinis, pildomas registruojant gautas paraiškas / atlikus atitinkamus administravimo žingsnius, teikiamas Agentūrai po kiekvieno kvietimo užregistravus paraiškas arba bet kuriuo metu pagal Agentūros paklausimą)</t>
  </si>
  <si>
    <t xml:space="preserve">Mažiausia VPS biudžeto dalis, skiriama VPS vietos projektams įgyvendinti, % </t>
  </si>
  <si>
    <t>Mažiausia galima paramos sum skiriama VPS vietos projektams įgyvendinti, Eur</t>
  </si>
  <si>
    <t>Didžiausia galima paramos suma, skiriama VPS administravimo išlaidoms, Eur</t>
  </si>
  <si>
    <t>(2024 m. rugpjūčio 9 d. įsakymo Nr. BR1-269 redakcija nuo 2024 m. rugpjūčio 9 d.)</t>
  </si>
  <si>
    <t>2024 m. rugpjūčio 9 d. įsakymas Nr. BR1-269</t>
  </si>
  <si>
    <t>ŠIAURĖS VAKARŲ LIETUVOS VIETOS VEIKLOS GRUPĖ</t>
  </si>
  <si>
    <t>1.</t>
  </si>
  <si>
    <t>2.</t>
  </si>
  <si>
    <t>MAŽE-LEADER-20VVG-03-04</t>
  </si>
  <si>
    <r>
      <rPr>
        <b/>
        <sz val="11"/>
        <color theme="1"/>
        <rFont val="Times New Roman"/>
        <family val="1"/>
        <charset val="186"/>
      </rPr>
      <t>Vietos projekto pareiškėjo kodas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(nurodomas pareiškėjo JAR  kodas, o jei pareiškėjas yra fizinis asmuo, nurodomi keturi paskutiniai asmnes kodo skaičiai)</t>
    </r>
  </si>
  <si>
    <t>Valdas Stancevičius</t>
  </si>
  <si>
    <t>Mobilių technikos ir kitų transporto priemonių remonto paslaugų teikimas Mažeikių rajone</t>
  </si>
  <si>
    <t xml:space="preserve">3. </t>
  </si>
  <si>
    <t>Aplinkai palankaus smulkaus verslo kūrimas ir plėtra</t>
  </si>
  <si>
    <t>Inovatyvi natūralių, alternatyvos neturinčių, produktų gamyba</t>
  </si>
  <si>
    <t>UAB Eko.Logiškas</t>
  </si>
  <si>
    <t>MP9</t>
  </si>
  <si>
    <t>4.</t>
  </si>
  <si>
    <t>5.</t>
  </si>
  <si>
    <t>Asociacija "Kuriame kartu"</t>
  </si>
  <si>
    <t xml:space="preserve">Bendruomenės ryšių, aktyvumo, iniciatyvumo bei socialinio atsakingumo skatinimas </t>
  </si>
  <si>
    <t>MAŽE-LEADER-20VVG-09-03</t>
  </si>
  <si>
    <t>6.</t>
  </si>
  <si>
    <t>Gyventi ir kurti dermėje su gamta</t>
  </si>
  <si>
    <t>Pasiimk tvarų puodelį į pažintį su gamta</t>
  </si>
  <si>
    <t>Mažeikių autizmo asociacija "Lietaus vaikai"</t>
  </si>
  <si>
    <t>Biudžetinė įstaiga "Mažeikių rajono Renavo dvaro sodyba"</t>
  </si>
  <si>
    <t>7.</t>
  </si>
  <si>
    <t>UAB "Želmanta" verslo plėtra</t>
  </si>
  <si>
    <t>8.</t>
  </si>
  <si>
    <t>9.</t>
  </si>
  <si>
    <t>10.</t>
  </si>
  <si>
    <t>MAŽE-LEADER-03-3-2</t>
  </si>
  <si>
    <t>MAŽE-LEADER-03-3-3</t>
  </si>
  <si>
    <t>MAŽE-LEADER-03-3-4</t>
  </si>
  <si>
    <t>MAŽE-LEADER-03-3-5</t>
  </si>
  <si>
    <t>MAŽE-LEADER-03-3-6</t>
  </si>
  <si>
    <t>MAŽE-LEADER-03-3-7</t>
  </si>
  <si>
    <t>Saulė Bruklytė</t>
  </si>
  <si>
    <t>Arvydas Daukantas</t>
  </si>
  <si>
    <t>MB "TV namas"</t>
  </si>
  <si>
    <t>UAB "Brustema"</t>
  </si>
  <si>
    <t>UAB "Godmina"</t>
  </si>
  <si>
    <t>UAB "Stateras"</t>
  </si>
  <si>
    <t>Saulės Bruklytės verslo įkūrimas</t>
  </si>
  <si>
    <t>AD verslo pradžia</t>
  </si>
  <si>
    <t>MB "Tv namas" verslo įkūrimas</t>
  </si>
  <si>
    <t>UAB "Brustema" verslo plėtra</t>
  </si>
  <si>
    <t>UAB "Stateras" verslo plėtra"</t>
  </si>
  <si>
    <t>11.</t>
  </si>
  <si>
    <t>12.</t>
  </si>
  <si>
    <t>13.</t>
  </si>
  <si>
    <t>Transporto priemonių techninės priežiūros ir remonto plėtra Mažeikių rajone</t>
  </si>
  <si>
    <t>20VS-PV-24-2-06272-PR001</t>
  </si>
  <si>
    <t>20VS-PV-24-2-06273-PR001</t>
  </si>
  <si>
    <t>20VS-PV-24-2-06271-PR001</t>
  </si>
  <si>
    <t>20VS-PV-24-2-07909-PR001</t>
  </si>
  <si>
    <t>20VS-PV-24-2-07911-PR001</t>
  </si>
  <si>
    <t>20VS-PV-24-2-07912-PR001</t>
  </si>
  <si>
    <t>20VS-PV-25-2-01040-PR001</t>
  </si>
  <si>
    <t>20VS-PV-25-2-01041-PR001</t>
  </si>
  <si>
    <t>20VS-PV-25-2-01042-PR001</t>
  </si>
  <si>
    <t>20VS-PV-25-2-01043-PR001</t>
  </si>
  <si>
    <t>20VS-PV-25-2-01045-PR001</t>
  </si>
  <si>
    <t>20VS-PV-25-2-01048-PR001</t>
  </si>
  <si>
    <t>20VS-PV-25-2-01049-PR001</t>
  </si>
  <si>
    <t xml:space="preserve">14. </t>
  </si>
  <si>
    <t>MAŽE-LEADER-08-4-1</t>
  </si>
  <si>
    <t>UAB "Želmanta"</t>
  </si>
  <si>
    <t>MB "Kneita"</t>
  </si>
  <si>
    <t>Mažeikių rajono savivaldybė</t>
  </si>
  <si>
    <t>Tvarios kultūros veiklų erdvės, skatinančios socialinę įtrauktį, gyventojų sveikatingumą ir kultūros paslaugų prieinamumą, sukūrimas Viekšnių mieste</t>
  </si>
  <si>
    <t>20VS-PV-23-1-01783-PR001</t>
  </si>
  <si>
    <t>15.</t>
  </si>
  <si>
    <t>MAŽE-LEADER-03-1-1</t>
  </si>
  <si>
    <t>MAŽE-LEADER-03-1-2</t>
  </si>
  <si>
    <t>MAŽE-LEADER-03-1-3</t>
  </si>
  <si>
    <t>MAŽE-LEADER-09-2-1</t>
  </si>
  <si>
    <t>MAŽE-LEADER-09-2-2</t>
  </si>
  <si>
    <t>MAŽE-LEADER-09-2-3</t>
  </si>
  <si>
    <t>MAŽE-LEADER-03-3-1</t>
  </si>
  <si>
    <t>MAŽE-LEADER-09-5-1</t>
  </si>
  <si>
    <t xml:space="preserve">307122344     
</t>
  </si>
  <si>
    <t xml:space="preserve">Tvarumas man tinka     
</t>
  </si>
  <si>
    <t>MAŽE-LEADER-20VVG-08-01</t>
  </si>
  <si>
    <t>16.</t>
  </si>
  <si>
    <t>MAŽE-LEADER-09-5-2</t>
  </si>
  <si>
    <t>Mažeikių rajono savivaldybės Tirkšlių seniūnijos bendruomenė</t>
  </si>
  <si>
    <t>Tvarumo kodas - TIRKŠLIAI</t>
  </si>
  <si>
    <t xml:space="preserve">VšĮ "Mes du"        
</t>
  </si>
  <si>
    <t>17.</t>
  </si>
  <si>
    <t>MAŽE-LEADER-03-3-8</t>
  </si>
  <si>
    <t>UAB SB SERVICE aplinkai palankaus verslo plėtra</t>
  </si>
  <si>
    <t>UAB SB SERVICE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</si>
</sst>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1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1"/>
      <color rgb="FF000000"/>
      <name val="Arial"/>
      <family val="2"/>
      <charset val="186"/>
    </font>
    <font>
      <i/>
      <sz val="10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i/>
      <sz val="11"/>
      <color theme="1"/>
      <name val="Times New Roman"/>
      <family val="1"/>
      <charset val="186"/>
    </font>
    <font>
      <i/>
      <sz val="11"/>
      <color theme="1"/>
      <name val="Calibri"/>
      <family val="2"/>
      <charset val="186"/>
      <scheme val="minor"/>
    </font>
    <font>
      <b/>
      <sz val="10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0"/>
      <color rgb="FFFF0000"/>
      <name val="Times New Roman"/>
      <family val="1"/>
      <charset val="186"/>
    </font>
    <font>
      <sz val="8"/>
      <name val="Calibri"/>
      <family val="2"/>
      <charset val="186"/>
      <scheme val="minor"/>
    </font>
    <font>
      <i/>
      <sz val="9"/>
      <color rgb="FFFFCCCC"/>
      <name val="Calibri"/>
      <family val="2"/>
      <charset val="186"/>
      <scheme val="minor"/>
    </font>
    <font>
      <sz val="11"/>
      <color theme="4"/>
      <name val="Calibri"/>
      <family val="2"/>
      <charset val="186"/>
      <scheme val="minor"/>
    </font>
    <font>
      <sz val="11"/>
      <color rgb="FF0070C0"/>
      <name val="Times New Roman"/>
      <family val="1"/>
      <charset val="186"/>
    </font>
    <font>
      <sz val="11"/>
      <color rgb="FF0070C0"/>
      <name val="Calibri"/>
      <family val="2"/>
      <charset val="186"/>
      <scheme val="minor"/>
    </font>
    <font>
      <b/>
      <sz val="11"/>
      <color rgb="FF0070C0"/>
      <name val="Times New Roman"/>
      <family val="1"/>
      <charset val="186"/>
    </font>
    <font>
      <b/>
      <sz val="10"/>
      <color rgb="FF0070C0"/>
      <name val="Times New Roman"/>
      <family val="1"/>
      <charset val="186"/>
    </font>
    <font>
      <i/>
      <sz val="10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i/>
      <sz val="10"/>
      <color rgb="FF0070C0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i/>
      <sz val="12"/>
      <color theme="1"/>
      <name val="Times New Roman"/>
      <family val="1"/>
      <charset val="186"/>
    </font>
    <font>
      <sz val="1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9"/>
      <color indexed="81"/>
      <name val="Tahoma"/>
      <family val="2"/>
      <charset val="186"/>
    </font>
    <font>
      <b/>
      <sz val="9"/>
      <color indexed="81"/>
      <name val="Tahoma"/>
      <family val="2"/>
      <charset val="186"/>
    </font>
    <font>
      <sz val="11"/>
      <name val="Calibri"/>
      <family val="2"/>
      <charset val="186"/>
      <scheme val="minor"/>
    </font>
    <font>
      <sz val="11"/>
      <color theme="1"/>
      <name val="Arial"/>
      <family val="2"/>
      <charset val="186"/>
    </font>
    <font>
      <sz val="11"/>
      <color theme="1"/>
      <name val="Arial"/>
      <family val="2"/>
      <charset val="186"/>
    </font>
  </fonts>
  <fills count="8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DEEAF6"/>
        <bgColor rgb="FFDEEAF6"/>
      </patternFill>
    </fill>
    <fill>
      <patternFill patternType="solid">
        <fgColor rgb="FFFFCCCC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43" fontId="25" fillId="0" borderId="0" applyFont="0" applyFill="0" applyBorder="0" applyAlignment="0" applyProtection="0"/>
    <xf numFmtId="0" fontId="29" fillId="0" borderId="0"/>
    <xf numFmtId="43" fontId="30" fillId="0" borderId="0" applyFont="0" applyFill="0" applyBorder="0" applyAlignment="0" applyProtection="0"/>
    <xf numFmtId="0" fontId="25" fillId="0" borderId="0"/>
    <xf numFmtId="0" fontId="25" fillId="0" borderId="0"/>
    <xf numFmtId="43" fontId="30" fillId="0" borderId="0" applyFont="0" applyFill="0" applyBorder="0" applyAlignment="0" applyProtection="0"/>
  </cellStyleXfs>
  <cellXfs count="125">
    <xf numFmtId="0" fontId="0" fillId="0" borderId="0" xfId="0"/>
    <xf numFmtId="0" fontId="1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center"/>
    </xf>
    <xf numFmtId="0" fontId="6" fillId="5" borderId="9" xfId="0" applyFont="1" applyFill="1" applyBorder="1" applyAlignment="1">
      <alignment vertical="center" wrapText="1"/>
    </xf>
    <xf numFmtId="0" fontId="9" fillId="6" borderId="18" xfId="0" applyFont="1" applyFill="1" applyBorder="1" applyAlignment="1">
      <alignment horizontal="right" vertical="top" wrapText="1"/>
    </xf>
    <xf numFmtId="0" fontId="10" fillId="0" borderId="0" xfId="0" applyFont="1" applyAlignment="1">
      <alignment vertical="top"/>
    </xf>
    <xf numFmtId="0" fontId="9" fillId="0" borderId="0" xfId="0" applyFont="1" applyAlignment="1">
      <alignment horizontal="right" vertical="top" wrapText="1"/>
    </xf>
    <xf numFmtId="4" fontId="11" fillId="0" borderId="0" xfId="0" applyNumberFormat="1" applyFont="1" applyAlignment="1">
      <alignment horizontal="right" vertical="top" wrapText="1"/>
    </xf>
    <xf numFmtId="4" fontId="0" fillId="0" borderId="0" xfId="0" applyNumberFormat="1"/>
    <xf numFmtId="0" fontId="6" fillId="0" borderId="1" xfId="0" applyFont="1" applyBorder="1"/>
    <xf numFmtId="0" fontId="13" fillId="0" borderId="0" xfId="0" applyFont="1"/>
    <xf numFmtId="0" fontId="6" fillId="0" borderId="4" xfId="0" applyFont="1" applyBorder="1"/>
    <xf numFmtId="0" fontId="6" fillId="0" borderId="5" xfId="0" applyFont="1" applyBorder="1"/>
    <xf numFmtId="0" fontId="7" fillId="0" borderId="20" xfId="0" applyFont="1" applyBorder="1" applyAlignment="1">
      <alignment wrapText="1"/>
    </xf>
    <xf numFmtId="0" fontId="6" fillId="0" borderId="8" xfId="0" applyFont="1" applyBorder="1"/>
    <xf numFmtId="0" fontId="6" fillId="0" borderId="12" xfId="0" applyFont="1" applyBorder="1"/>
    <xf numFmtId="0" fontId="6" fillId="0" borderId="13" xfId="0" applyFont="1" applyBorder="1"/>
    <xf numFmtId="0" fontId="9" fillId="6" borderId="21" xfId="0" applyFont="1" applyFill="1" applyBorder="1" applyAlignment="1">
      <alignment horizontal="right" vertical="top" wrapText="1"/>
    </xf>
    <xf numFmtId="0" fontId="9" fillId="6" borderId="23" xfId="0" applyFont="1" applyFill="1" applyBorder="1" applyAlignment="1">
      <alignment horizontal="right" vertical="top" wrapText="1"/>
    </xf>
    <xf numFmtId="0" fontId="9" fillId="6" borderId="25" xfId="0" applyFont="1" applyFill="1" applyBorder="1" applyAlignment="1">
      <alignment horizontal="right" vertical="top" wrapText="1"/>
    </xf>
    <xf numFmtId="0" fontId="9" fillId="0" borderId="27" xfId="0" applyFont="1" applyBorder="1" applyAlignment="1">
      <alignment horizontal="right" vertical="top" wrapText="1"/>
    </xf>
    <xf numFmtId="0" fontId="9" fillId="6" borderId="29" xfId="0" applyFont="1" applyFill="1" applyBorder="1" applyAlignment="1">
      <alignment horizontal="right" vertical="top" wrapText="1"/>
    </xf>
    <xf numFmtId="0" fontId="9" fillId="6" borderId="31" xfId="0" applyFont="1" applyFill="1" applyBorder="1" applyAlignment="1">
      <alignment horizontal="right" vertical="top" wrapText="1"/>
    </xf>
    <xf numFmtId="0" fontId="9" fillId="0" borderId="27" xfId="0" applyFont="1" applyBorder="1" applyAlignment="1">
      <alignment horizontal="right" vertical="top"/>
    </xf>
    <xf numFmtId="0" fontId="9" fillId="6" borderId="29" xfId="0" applyFont="1" applyFill="1" applyBorder="1" applyAlignment="1">
      <alignment horizontal="right" vertical="top"/>
    </xf>
    <xf numFmtId="0" fontId="9" fillId="6" borderId="33" xfId="0" applyFont="1" applyFill="1" applyBorder="1" applyAlignment="1">
      <alignment horizontal="right" vertical="top" wrapText="1"/>
    </xf>
    <xf numFmtId="10" fontId="9" fillId="6" borderId="34" xfId="0" applyNumberFormat="1" applyFont="1" applyFill="1" applyBorder="1" applyAlignment="1">
      <alignment horizontal="right" vertical="top" wrapText="1"/>
    </xf>
    <xf numFmtId="0" fontId="0" fillId="2" borderId="0" xfId="0" applyFill="1" applyAlignment="1">
      <alignment horizontal="center"/>
    </xf>
    <xf numFmtId="0" fontId="15" fillId="3" borderId="10" xfId="0" applyFont="1" applyFill="1" applyBorder="1" applyAlignment="1">
      <alignment vertical="center" wrapText="1"/>
    </xf>
    <xf numFmtId="0" fontId="15" fillId="0" borderId="1" xfId="0" applyFont="1" applyBorder="1"/>
    <xf numFmtId="0" fontId="15" fillId="7" borderId="1" xfId="0" applyFont="1" applyFill="1" applyBorder="1"/>
    <xf numFmtId="4" fontId="15" fillId="7" borderId="11" xfId="0" applyNumberFormat="1" applyFont="1" applyFill="1" applyBorder="1"/>
    <xf numFmtId="0" fontId="15" fillId="0" borderId="11" xfId="0" applyFont="1" applyBorder="1"/>
    <xf numFmtId="0" fontId="16" fillId="0" borderId="11" xfId="0" applyFont="1" applyBorder="1"/>
    <xf numFmtId="0" fontId="15" fillId="7" borderId="11" xfId="0" applyFont="1" applyFill="1" applyBorder="1"/>
    <xf numFmtId="0" fontId="17" fillId="0" borderId="1" xfId="0" applyFont="1" applyBorder="1"/>
    <xf numFmtId="0" fontId="15" fillId="0" borderId="13" xfId="0" applyFont="1" applyBorder="1"/>
    <xf numFmtId="4" fontId="15" fillId="0" borderId="13" xfId="0" applyNumberFormat="1" applyFont="1" applyBorder="1"/>
    <xf numFmtId="0" fontId="15" fillId="0" borderId="14" xfId="0" applyFont="1" applyBorder="1"/>
    <xf numFmtId="10" fontId="18" fillId="6" borderId="22" xfId="0" applyNumberFormat="1" applyFont="1" applyFill="1" applyBorder="1" applyAlignment="1">
      <alignment horizontal="right" vertical="top" wrapText="1"/>
    </xf>
    <xf numFmtId="4" fontId="18" fillId="6" borderId="24" xfId="0" applyNumberFormat="1" applyFont="1" applyFill="1" applyBorder="1" applyAlignment="1">
      <alignment horizontal="right" vertical="top" wrapText="1"/>
    </xf>
    <xf numFmtId="10" fontId="18" fillId="6" borderId="26" xfId="0" applyNumberFormat="1" applyFont="1" applyFill="1" applyBorder="1" applyAlignment="1">
      <alignment horizontal="right" vertical="top" wrapText="1"/>
    </xf>
    <xf numFmtId="10" fontId="18" fillId="0" borderId="28" xfId="0" applyNumberFormat="1" applyFont="1" applyBorder="1" applyAlignment="1">
      <alignment horizontal="right" vertical="top" wrapText="1"/>
    </xf>
    <xf numFmtId="10" fontId="18" fillId="6" borderId="30" xfId="0" applyNumberFormat="1" applyFont="1" applyFill="1" applyBorder="1" applyAlignment="1">
      <alignment horizontal="right" vertical="top" wrapText="1"/>
    </xf>
    <xf numFmtId="4" fontId="18" fillId="6" borderId="32" xfId="0" applyNumberFormat="1" applyFont="1" applyFill="1" applyBorder="1" applyAlignment="1">
      <alignment horizontal="right" vertical="top" wrapText="1"/>
    </xf>
    <xf numFmtId="4" fontId="18" fillId="0" borderId="28" xfId="0" applyNumberFormat="1" applyFont="1" applyBorder="1" applyAlignment="1">
      <alignment horizontal="right" vertical="top" wrapText="1"/>
    </xf>
    <xf numFmtId="4" fontId="18" fillId="0" borderId="19" xfId="0" applyNumberFormat="1" applyFont="1" applyBorder="1" applyAlignment="1">
      <alignment horizontal="right" vertical="top" wrapText="1"/>
    </xf>
    <xf numFmtId="0" fontId="20" fillId="0" borderId="0" xfId="0" applyFont="1"/>
    <xf numFmtId="0" fontId="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14" fontId="0" fillId="0" borderId="1" xfId="0" applyNumberFormat="1" applyBorder="1"/>
    <xf numFmtId="14" fontId="6" fillId="0" borderId="1" xfId="0" applyNumberFormat="1" applyFont="1" applyBorder="1"/>
    <xf numFmtId="14" fontId="24" fillId="0" borderId="1" xfId="0" applyNumberFormat="1" applyFont="1" applyBorder="1"/>
    <xf numFmtId="0" fontId="24" fillId="0" borderId="1" xfId="0" applyFont="1" applyBorder="1"/>
    <xf numFmtId="0" fontId="15" fillId="0" borderId="2" xfId="0" applyFont="1" applyBorder="1"/>
    <xf numFmtId="2" fontId="15" fillId="0" borderId="1" xfId="0" applyNumberFormat="1" applyFont="1" applyBorder="1"/>
    <xf numFmtId="0" fontId="0" fillId="0" borderId="1" xfId="0" applyBorder="1" applyAlignment="1">
      <alignment wrapText="1"/>
    </xf>
    <xf numFmtId="0" fontId="8" fillId="4" borderId="0" xfId="0" applyFont="1" applyFill="1" applyAlignment="1">
      <alignment horizontal="center"/>
    </xf>
    <xf numFmtId="0" fontId="0" fillId="0" borderId="1" xfId="0" applyBorder="1" applyAlignment="1">
      <alignment horizontal="right" wrapText="1"/>
    </xf>
    <xf numFmtId="0" fontId="3" fillId="0" borderId="8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4" fontId="3" fillId="0" borderId="1" xfId="0" applyNumberFormat="1" applyFont="1" applyBorder="1" applyAlignment="1">
      <alignment vertical="center" wrapText="1"/>
    </xf>
    <xf numFmtId="14" fontId="0" fillId="0" borderId="1" xfId="0" applyNumberFormat="1" applyBorder="1" applyAlignment="1">
      <alignment wrapText="1"/>
    </xf>
    <xf numFmtId="49" fontId="0" fillId="0" borderId="1" xfId="1" applyNumberFormat="1" applyFont="1" applyFill="1" applyBorder="1" applyAlignment="1">
      <alignment horizontal="right" wrapText="1"/>
    </xf>
    <xf numFmtId="0" fontId="28" fillId="0" borderId="1" xfId="0" applyFont="1" applyBorder="1" applyAlignment="1">
      <alignment wrapText="1"/>
    </xf>
    <xf numFmtId="2" fontId="28" fillId="0" borderId="1" xfId="0" applyNumberFormat="1" applyFont="1" applyBorder="1" applyAlignment="1">
      <alignment wrapText="1"/>
    </xf>
    <xf numFmtId="0" fontId="28" fillId="0" borderId="11" xfId="0" applyFont="1" applyBorder="1" applyAlignment="1">
      <alignment wrapText="1"/>
    </xf>
    <xf numFmtId="0" fontId="28" fillId="0" borderId="35" xfId="0" applyFont="1" applyBorder="1" applyAlignment="1">
      <alignment wrapText="1"/>
    </xf>
    <xf numFmtId="14" fontId="28" fillId="0" borderId="8" xfId="0" applyNumberFormat="1" applyFont="1" applyBorder="1" applyAlignment="1">
      <alignment wrapText="1"/>
    </xf>
    <xf numFmtId="14" fontId="28" fillId="0" borderId="1" xfId="0" applyNumberFormat="1" applyFont="1" applyBorder="1" applyAlignment="1">
      <alignment wrapText="1"/>
    </xf>
    <xf numFmtId="0" fontId="14" fillId="0" borderId="1" xfId="0" applyFont="1" applyBorder="1" applyAlignment="1">
      <alignment wrapText="1"/>
    </xf>
    <xf numFmtId="2" fontId="14" fillId="0" borderId="11" xfId="0" applyNumberFormat="1" applyFont="1" applyBorder="1" applyAlignment="1">
      <alignment wrapText="1"/>
    </xf>
    <xf numFmtId="0" fontId="28" fillId="0" borderId="8" xfId="0" applyFont="1" applyBorder="1" applyAlignment="1">
      <alignment wrapText="1"/>
    </xf>
    <xf numFmtId="0" fontId="0" fillId="0" borderId="8" xfId="0" applyBorder="1" applyAlignment="1">
      <alignment wrapText="1"/>
    </xf>
    <xf numFmtId="2" fontId="0" fillId="0" borderId="1" xfId="0" applyNumberFormat="1" applyBorder="1" applyAlignment="1">
      <alignment wrapText="1"/>
    </xf>
    <xf numFmtId="0" fontId="0" fillId="0" borderId="11" xfId="0" applyBorder="1" applyAlignment="1">
      <alignment wrapText="1"/>
    </xf>
    <xf numFmtId="0" fontId="0" fillId="0" borderId="35" xfId="0" applyBorder="1" applyAlignment="1">
      <alignment wrapText="1"/>
    </xf>
    <xf numFmtId="49" fontId="0" fillId="0" borderId="1" xfId="0" applyNumberFormat="1" applyBorder="1" applyAlignment="1">
      <alignment horizontal="right" wrapText="1"/>
    </xf>
    <xf numFmtId="2" fontId="14" fillId="0" borderId="1" xfId="0" applyNumberFormat="1" applyFont="1" applyBorder="1" applyAlignment="1">
      <alignment wrapText="1"/>
    </xf>
    <xf numFmtId="14" fontId="0" fillId="0" borderId="8" xfId="0" applyNumberFormat="1" applyBorder="1" applyAlignment="1">
      <alignment wrapText="1"/>
    </xf>
    <xf numFmtId="14" fontId="0" fillId="0" borderId="39" xfId="0" applyNumberFormat="1" applyBorder="1" applyAlignment="1">
      <alignment wrapText="1"/>
    </xf>
    <xf numFmtId="0" fontId="0" fillId="0" borderId="0" xfId="0" applyAlignment="1">
      <alignment wrapText="1"/>
    </xf>
    <xf numFmtId="0" fontId="0" fillId="0" borderId="40" xfId="0" applyBorder="1" applyAlignment="1">
      <alignment wrapText="1"/>
    </xf>
    <xf numFmtId="14" fontId="0" fillId="0" borderId="40" xfId="0" applyNumberFormat="1" applyBorder="1" applyAlignment="1">
      <alignment wrapText="1"/>
    </xf>
    <xf numFmtId="0" fontId="0" fillId="0" borderId="40" xfId="0" applyBorder="1" applyAlignment="1">
      <alignment horizontal="right" wrapText="1"/>
    </xf>
    <xf numFmtId="2" fontId="14" fillId="0" borderId="40" xfId="0" applyNumberFormat="1" applyFont="1" applyBorder="1" applyAlignment="1">
      <alignment wrapText="1"/>
    </xf>
    <xf numFmtId="0" fontId="0" fillId="0" borderId="3" xfId="0" applyBorder="1" applyAlignment="1">
      <alignment wrapText="1"/>
    </xf>
    <xf numFmtId="14" fontId="0" fillId="0" borderId="3" xfId="0" applyNumberFormat="1" applyBorder="1" applyAlignment="1">
      <alignment wrapText="1"/>
    </xf>
    <xf numFmtId="0" fontId="0" fillId="0" borderId="1" xfId="0" applyBorder="1"/>
    <xf numFmtId="0" fontId="5" fillId="5" borderId="6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4" borderId="6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top" wrapText="1"/>
    </xf>
    <xf numFmtId="0" fontId="8" fillId="4" borderId="0" xfId="0" applyFont="1" applyFill="1" applyAlignment="1">
      <alignment horizontal="center"/>
    </xf>
    <xf numFmtId="0" fontId="5" fillId="2" borderId="36" xfId="0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 wrapText="1"/>
    </xf>
    <xf numFmtId="0" fontId="5" fillId="2" borderId="38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wrapText="1"/>
    </xf>
    <xf numFmtId="0" fontId="5" fillId="5" borderId="15" xfId="0" applyFont="1" applyFill="1" applyBorder="1" applyAlignment="1">
      <alignment horizontal="center" vertical="center" wrapText="1"/>
    </xf>
    <xf numFmtId="0" fontId="6" fillId="5" borderId="16" xfId="0" applyFont="1" applyFill="1" applyBorder="1" applyAlignment="1">
      <alignment horizontal="center" vertical="center" wrapText="1"/>
    </xf>
    <xf numFmtId="0" fontId="6" fillId="5" borderId="17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7" xfId="0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5" fillId="2" borderId="1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</cellXfs>
  <cellStyles count="7">
    <cellStyle name="Įprastas" xfId="0" builtinId="0"/>
    <cellStyle name="Įprastas 2" xfId="4" xr:uid="{3ACC2DBD-78DF-405D-985D-3A56D610245D}"/>
    <cellStyle name="Įprastas 3" xfId="5" xr:uid="{EB3EE9C4-03AB-43D5-B610-D3A67B5F4C6B}"/>
    <cellStyle name="Įprastas 4" xfId="2" xr:uid="{4C96A790-6CAE-4805-BAAD-32BF9DB3024B}"/>
    <cellStyle name="Kablelis" xfId="1" builtinId="3"/>
    <cellStyle name="Kablelis 2" xfId="3" xr:uid="{8E671FCD-ED52-4ED3-BF1B-EEE7196DCBBA}"/>
    <cellStyle name="Kablelis 3" xfId="6" xr:uid="{68E2F096-0ECE-4B1F-9B11-82093E2A4286}"/>
  </cellStyles>
  <dxfs count="3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3B0EC4-155A-456F-89A2-A20EEB0B0917}">
  <sheetPr>
    <pageSetUpPr fitToPage="1"/>
  </sheetPr>
  <dimension ref="A1:S45"/>
  <sheetViews>
    <sheetView tabSelected="1" topLeftCell="A24" workbookViewId="0">
      <selection activeCell="O38" sqref="O38"/>
    </sheetView>
  </sheetViews>
  <sheetFormatPr defaultRowHeight="15" x14ac:dyDescent="0.25"/>
  <cols>
    <col min="1" max="1" width="4.28515625" customWidth="1"/>
    <col min="2" max="2" width="4.42578125" customWidth="1"/>
    <col min="3" max="3" width="6.28515625" customWidth="1"/>
    <col min="4" max="4" width="12.28515625" customWidth="1"/>
    <col min="5" max="5" width="10.85546875" customWidth="1"/>
    <col min="6" max="6" width="21.42578125" customWidth="1"/>
    <col min="7" max="7" width="16" customWidth="1"/>
    <col min="8" max="8" width="24.140625" customWidth="1"/>
    <col min="9" max="9" width="29" customWidth="1"/>
    <col min="10" max="10" width="13.7109375" customWidth="1"/>
    <col min="11" max="11" width="25.5703125" customWidth="1"/>
    <col min="12" max="12" width="26" customWidth="1"/>
    <col min="13" max="13" width="11" customWidth="1"/>
    <col min="14" max="14" width="12.42578125" customWidth="1"/>
    <col min="15" max="15" width="11" customWidth="1"/>
    <col min="16" max="16" width="11.140625" customWidth="1"/>
    <col min="17" max="17" width="12.42578125" customWidth="1"/>
  </cols>
  <sheetData>
    <row r="1" spans="2:17" ht="15.75" x14ac:dyDescent="0.25">
      <c r="B1" s="52" t="s">
        <v>51</v>
      </c>
    </row>
    <row r="2" spans="2:17" ht="62.25" customHeight="1" x14ac:dyDescent="0.25">
      <c r="I2" s="115" t="s">
        <v>0</v>
      </c>
      <c r="J2" s="115"/>
      <c r="K2" s="115"/>
      <c r="L2" s="4"/>
    </row>
    <row r="3" spans="2:17" ht="15.75" x14ac:dyDescent="0.25">
      <c r="I3" t="s">
        <v>1</v>
      </c>
      <c r="K3" s="1"/>
      <c r="L3" s="1"/>
    </row>
    <row r="5" spans="2:17" ht="15.75" x14ac:dyDescent="0.25">
      <c r="E5" s="95"/>
      <c r="F5" s="95"/>
      <c r="G5" s="95"/>
      <c r="H5" s="95"/>
      <c r="I5" s="95"/>
      <c r="J5" s="95"/>
      <c r="K5" s="95"/>
      <c r="L5" s="5"/>
    </row>
    <row r="6" spans="2:17" x14ac:dyDescent="0.25">
      <c r="F6" s="2"/>
      <c r="G6" s="2"/>
      <c r="H6" s="2"/>
    </row>
    <row r="7" spans="2:17" x14ac:dyDescent="0.25">
      <c r="B7" s="116" t="s">
        <v>53</v>
      </c>
      <c r="C7" s="116"/>
      <c r="D7" s="116"/>
      <c r="E7" s="116"/>
      <c r="F7" s="116"/>
      <c r="G7" s="116"/>
      <c r="H7" s="116"/>
      <c r="I7" s="116"/>
      <c r="J7" s="116"/>
      <c r="K7" s="116"/>
      <c r="L7" s="30"/>
    </row>
    <row r="8" spans="2:17" x14ac:dyDescent="0.25">
      <c r="F8" s="2"/>
      <c r="G8" s="2"/>
      <c r="H8" s="2"/>
      <c r="K8" s="3"/>
      <c r="L8" s="3"/>
    </row>
    <row r="9" spans="2:17" ht="15.75" x14ac:dyDescent="0.25">
      <c r="F9" s="51" t="s">
        <v>10</v>
      </c>
      <c r="G9" s="51"/>
      <c r="H9" s="51"/>
    </row>
    <row r="10" spans="2:17" ht="15.75" thickBot="1" x14ac:dyDescent="0.3"/>
    <row r="11" spans="2:17" ht="15" customHeight="1" x14ac:dyDescent="0.25">
      <c r="B11" s="117" t="s">
        <v>4</v>
      </c>
      <c r="C11" s="119" t="s">
        <v>3</v>
      </c>
      <c r="D11" s="121" t="s">
        <v>7</v>
      </c>
      <c r="E11" s="123" t="s">
        <v>2</v>
      </c>
      <c r="F11" s="96" t="s">
        <v>5</v>
      </c>
      <c r="G11" s="96" t="s">
        <v>57</v>
      </c>
      <c r="H11" s="96" t="s">
        <v>9</v>
      </c>
      <c r="I11" s="96" t="s">
        <v>45</v>
      </c>
      <c r="J11" s="96" t="s">
        <v>6</v>
      </c>
      <c r="K11" s="104" t="s">
        <v>8</v>
      </c>
      <c r="L11" s="101" t="s">
        <v>37</v>
      </c>
      <c r="M11" s="108" t="s">
        <v>38</v>
      </c>
      <c r="N11" s="92" t="s">
        <v>40</v>
      </c>
      <c r="O11" s="92" t="s">
        <v>41</v>
      </c>
      <c r="P11" s="92" t="s">
        <v>39</v>
      </c>
      <c r="Q11" s="113" t="s">
        <v>11</v>
      </c>
    </row>
    <row r="12" spans="2:17" ht="163.5" customHeight="1" x14ac:dyDescent="0.25">
      <c r="B12" s="118"/>
      <c r="C12" s="120"/>
      <c r="D12" s="122"/>
      <c r="E12" s="124"/>
      <c r="F12" s="97"/>
      <c r="G12" s="97"/>
      <c r="H12" s="97"/>
      <c r="I12" s="97"/>
      <c r="J12" s="97"/>
      <c r="K12" s="105"/>
      <c r="L12" s="102"/>
      <c r="M12" s="109"/>
      <c r="N12" s="93"/>
      <c r="O12" s="93"/>
      <c r="P12" s="111"/>
      <c r="Q12" s="114"/>
    </row>
    <row r="13" spans="2:17" ht="15" customHeight="1" x14ac:dyDescent="0.25">
      <c r="B13" s="118"/>
      <c r="C13" s="120"/>
      <c r="D13" s="122"/>
      <c r="E13" s="124"/>
      <c r="F13" s="97"/>
      <c r="G13" s="97"/>
      <c r="H13" s="97"/>
      <c r="I13" s="97"/>
      <c r="J13" s="97"/>
      <c r="K13" s="105"/>
      <c r="L13" s="102"/>
      <c r="M13" s="109"/>
      <c r="N13" s="93"/>
      <c r="O13" s="93"/>
      <c r="P13" s="111"/>
      <c r="Q13" s="6" t="s">
        <v>12</v>
      </c>
    </row>
    <row r="14" spans="2:17" ht="15.75" customHeight="1" x14ac:dyDescent="0.25">
      <c r="B14" s="118"/>
      <c r="C14" s="120"/>
      <c r="D14" s="122"/>
      <c r="E14" s="124"/>
      <c r="F14" s="98"/>
      <c r="G14" s="98"/>
      <c r="H14" s="98"/>
      <c r="I14" s="98"/>
      <c r="J14" s="98"/>
      <c r="K14" s="106"/>
      <c r="L14" s="103"/>
      <c r="M14" s="110"/>
      <c r="N14" s="94"/>
      <c r="O14" s="94"/>
      <c r="P14" s="112"/>
      <c r="Q14" s="31">
        <v>24.97</v>
      </c>
    </row>
    <row r="15" spans="2:17" ht="60" x14ac:dyDescent="0.25">
      <c r="B15" s="62" t="s">
        <v>54</v>
      </c>
      <c r="C15" s="63">
        <v>1</v>
      </c>
      <c r="D15" s="64">
        <v>45548</v>
      </c>
      <c r="E15" s="65">
        <v>45547</v>
      </c>
      <c r="F15" s="59" t="s">
        <v>122</v>
      </c>
      <c r="G15" s="66"/>
      <c r="H15" s="67" t="s">
        <v>58</v>
      </c>
      <c r="I15" s="67" t="s">
        <v>59</v>
      </c>
      <c r="J15" s="68">
        <v>44816.18</v>
      </c>
      <c r="K15" s="69" t="s">
        <v>56</v>
      </c>
      <c r="L15" s="70" t="s">
        <v>101</v>
      </c>
      <c r="M15" s="71">
        <v>45565</v>
      </c>
      <c r="N15" s="72">
        <v>45565</v>
      </c>
      <c r="O15" s="67"/>
      <c r="P15" s="73"/>
      <c r="Q15" s="74">
        <f t="shared" ref="Q15:Q31" si="0">+J15*$Q$14/100</f>
        <v>11190.600145999999</v>
      </c>
    </row>
    <row r="16" spans="2:17" ht="45" x14ac:dyDescent="0.25">
      <c r="B16" s="62" t="s">
        <v>55</v>
      </c>
      <c r="C16" s="63">
        <v>1</v>
      </c>
      <c r="D16" s="64">
        <v>45548</v>
      </c>
      <c r="E16" s="65">
        <v>45548</v>
      </c>
      <c r="F16" s="59" t="s">
        <v>123</v>
      </c>
      <c r="G16" s="59">
        <v>302310591</v>
      </c>
      <c r="H16" s="67" t="s">
        <v>63</v>
      </c>
      <c r="I16" s="67" t="s">
        <v>62</v>
      </c>
      <c r="J16" s="68">
        <v>57661.97</v>
      </c>
      <c r="K16" s="69" t="s">
        <v>56</v>
      </c>
      <c r="L16" s="70" t="s">
        <v>102</v>
      </c>
      <c r="M16" s="71">
        <v>45565</v>
      </c>
      <c r="N16" s="72">
        <v>45565</v>
      </c>
      <c r="O16" s="72">
        <v>45618</v>
      </c>
      <c r="P16" s="73"/>
      <c r="Q16" s="74">
        <f t="shared" si="0"/>
        <v>14398.193909</v>
      </c>
    </row>
    <row r="17" spans="2:17" ht="30" x14ac:dyDescent="0.25">
      <c r="B17" s="62" t="s">
        <v>60</v>
      </c>
      <c r="C17" s="63">
        <v>1</v>
      </c>
      <c r="D17" s="64">
        <v>45548</v>
      </c>
      <c r="E17" s="65">
        <v>45548</v>
      </c>
      <c r="F17" s="59" t="s">
        <v>124</v>
      </c>
      <c r="G17" s="59">
        <v>306125152</v>
      </c>
      <c r="H17" s="67" t="s">
        <v>117</v>
      </c>
      <c r="I17" s="67" t="s">
        <v>61</v>
      </c>
      <c r="J17" s="68">
        <v>0</v>
      </c>
      <c r="K17" s="69" t="s">
        <v>56</v>
      </c>
      <c r="L17" s="70" t="s">
        <v>103</v>
      </c>
      <c r="M17" s="75"/>
      <c r="N17" s="67"/>
      <c r="O17" s="72">
        <v>45555</v>
      </c>
      <c r="P17" s="73"/>
      <c r="Q17" s="74">
        <f t="shared" si="0"/>
        <v>0</v>
      </c>
    </row>
    <row r="18" spans="2:17" ht="60" x14ac:dyDescent="0.25">
      <c r="B18" s="76" t="s">
        <v>65</v>
      </c>
      <c r="C18" s="59">
        <v>2</v>
      </c>
      <c r="D18" s="65">
        <v>45615</v>
      </c>
      <c r="E18" s="65">
        <v>45614</v>
      </c>
      <c r="F18" s="59" t="s">
        <v>125</v>
      </c>
      <c r="G18" s="59">
        <v>304031708</v>
      </c>
      <c r="H18" s="67" t="s">
        <v>67</v>
      </c>
      <c r="I18" s="67" t="s">
        <v>68</v>
      </c>
      <c r="J18" s="68">
        <v>4946.78</v>
      </c>
      <c r="K18" s="69" t="s">
        <v>69</v>
      </c>
      <c r="L18" s="70" t="s">
        <v>104</v>
      </c>
      <c r="M18" s="71">
        <v>45630</v>
      </c>
      <c r="N18" s="72">
        <v>45630</v>
      </c>
      <c r="O18" s="67"/>
      <c r="P18" s="73"/>
      <c r="Q18" s="74">
        <f t="shared" si="0"/>
        <v>1235.2109659999999</v>
      </c>
    </row>
    <row r="19" spans="2:17" ht="30" x14ac:dyDescent="0.25">
      <c r="B19" s="76" t="s">
        <v>66</v>
      </c>
      <c r="C19" s="59">
        <v>2</v>
      </c>
      <c r="D19" s="65">
        <v>45615</v>
      </c>
      <c r="E19" s="65">
        <v>45615</v>
      </c>
      <c r="F19" s="59" t="s">
        <v>126</v>
      </c>
      <c r="G19" s="59">
        <v>305186533</v>
      </c>
      <c r="H19" s="67" t="s">
        <v>73</v>
      </c>
      <c r="I19" s="67" t="s">
        <v>72</v>
      </c>
      <c r="J19" s="68">
        <v>19999.88</v>
      </c>
      <c r="K19" s="69" t="s">
        <v>69</v>
      </c>
      <c r="L19" s="70" t="s">
        <v>105</v>
      </c>
      <c r="M19" s="71">
        <v>45630</v>
      </c>
      <c r="N19" s="72">
        <v>45630</v>
      </c>
      <c r="O19" s="67"/>
      <c r="P19" s="59"/>
      <c r="Q19" s="74">
        <f t="shared" si="0"/>
        <v>4993.9700359999997</v>
      </c>
    </row>
    <row r="20" spans="2:17" ht="45" x14ac:dyDescent="0.25">
      <c r="B20" s="76" t="s">
        <v>70</v>
      </c>
      <c r="C20" s="59">
        <v>2</v>
      </c>
      <c r="D20" s="65">
        <v>45615</v>
      </c>
      <c r="E20" s="65">
        <v>45615</v>
      </c>
      <c r="F20" s="59" t="s">
        <v>127</v>
      </c>
      <c r="G20" s="59">
        <v>303212367</v>
      </c>
      <c r="H20" s="67" t="s">
        <v>74</v>
      </c>
      <c r="I20" s="67" t="s">
        <v>71</v>
      </c>
      <c r="J20" s="68">
        <v>20276</v>
      </c>
      <c r="K20" s="69" t="s">
        <v>69</v>
      </c>
      <c r="L20" s="70" t="s">
        <v>106</v>
      </c>
      <c r="M20" s="71">
        <v>45630</v>
      </c>
      <c r="N20" s="72">
        <v>45630</v>
      </c>
      <c r="O20" s="67"/>
      <c r="P20" s="59"/>
      <c r="Q20" s="74">
        <f t="shared" si="0"/>
        <v>5062.9171999999999</v>
      </c>
    </row>
    <row r="21" spans="2:17" ht="30" x14ac:dyDescent="0.25">
      <c r="B21" s="76" t="s">
        <v>75</v>
      </c>
      <c r="C21" s="59">
        <v>3</v>
      </c>
      <c r="D21" s="65">
        <v>45740</v>
      </c>
      <c r="E21" s="65">
        <v>45733</v>
      </c>
      <c r="F21" s="59" t="s">
        <v>128</v>
      </c>
      <c r="G21" s="59">
        <v>305717158</v>
      </c>
      <c r="H21" s="59" t="s">
        <v>116</v>
      </c>
      <c r="I21" s="59" t="s">
        <v>76</v>
      </c>
      <c r="J21" s="77">
        <v>100000</v>
      </c>
      <c r="K21" s="78" t="s">
        <v>56</v>
      </c>
      <c r="L21" s="79" t="s">
        <v>107</v>
      </c>
      <c r="M21" s="82">
        <v>45762</v>
      </c>
      <c r="N21" s="65">
        <v>45764</v>
      </c>
      <c r="O21" s="59"/>
      <c r="P21" s="59"/>
      <c r="Q21" s="74">
        <f t="shared" si="0"/>
        <v>24970</v>
      </c>
    </row>
    <row r="22" spans="2:17" ht="30" x14ac:dyDescent="0.25">
      <c r="B22" s="76" t="s">
        <v>77</v>
      </c>
      <c r="C22" s="59">
        <v>3</v>
      </c>
      <c r="D22" s="65">
        <v>45740</v>
      </c>
      <c r="E22" s="65">
        <v>45740</v>
      </c>
      <c r="F22" s="59" t="s">
        <v>80</v>
      </c>
      <c r="G22" s="59"/>
      <c r="H22" s="59" t="s">
        <v>86</v>
      </c>
      <c r="I22" s="59" t="s">
        <v>92</v>
      </c>
      <c r="J22" s="77">
        <v>10754.25</v>
      </c>
      <c r="K22" s="78" t="s">
        <v>56</v>
      </c>
      <c r="L22" s="79" t="s">
        <v>108</v>
      </c>
      <c r="M22" s="82">
        <v>45762</v>
      </c>
      <c r="N22" s="65">
        <v>45764</v>
      </c>
      <c r="O22" s="59"/>
      <c r="P22" s="59"/>
      <c r="Q22" s="74">
        <f t="shared" si="0"/>
        <v>2685.336225</v>
      </c>
    </row>
    <row r="23" spans="2:17" ht="30" x14ac:dyDescent="0.25">
      <c r="B23" s="76" t="s">
        <v>78</v>
      </c>
      <c r="C23" s="59">
        <v>3</v>
      </c>
      <c r="D23" s="65">
        <v>45740</v>
      </c>
      <c r="E23" s="65">
        <v>45740</v>
      </c>
      <c r="F23" s="59" t="s">
        <v>81</v>
      </c>
      <c r="G23" s="80"/>
      <c r="H23" s="59" t="s">
        <v>87</v>
      </c>
      <c r="I23" s="59" t="s">
        <v>93</v>
      </c>
      <c r="J23" s="77">
        <v>99770.15</v>
      </c>
      <c r="K23" s="78" t="s">
        <v>56</v>
      </c>
      <c r="L23" s="79" t="s">
        <v>109</v>
      </c>
      <c r="M23" s="82">
        <f>$M$22</f>
        <v>45762</v>
      </c>
      <c r="N23" s="65">
        <v>45764</v>
      </c>
      <c r="O23" s="59"/>
      <c r="P23" s="59"/>
      <c r="Q23" s="74">
        <f t="shared" si="0"/>
        <v>24912.606454999997</v>
      </c>
    </row>
    <row r="24" spans="2:17" ht="30" x14ac:dyDescent="0.25">
      <c r="B24" s="76" t="s">
        <v>79</v>
      </c>
      <c r="C24" s="59">
        <v>3</v>
      </c>
      <c r="D24" s="65">
        <v>45740</v>
      </c>
      <c r="E24" s="65">
        <v>45740</v>
      </c>
      <c r="F24" s="59" t="s">
        <v>82</v>
      </c>
      <c r="G24" s="59">
        <v>307125027</v>
      </c>
      <c r="H24" s="59" t="s">
        <v>88</v>
      </c>
      <c r="I24" s="59" t="s">
        <v>94</v>
      </c>
      <c r="J24" s="77">
        <v>10838.59</v>
      </c>
      <c r="K24" s="78" t="s">
        <v>56</v>
      </c>
      <c r="L24" s="79" t="s">
        <v>110</v>
      </c>
      <c r="M24" s="82">
        <f>$M$22</f>
        <v>45762</v>
      </c>
      <c r="N24" s="65">
        <v>45764</v>
      </c>
      <c r="O24" s="59"/>
      <c r="P24" s="59"/>
      <c r="Q24" s="74">
        <f t="shared" si="0"/>
        <v>2706.395923</v>
      </c>
    </row>
    <row r="25" spans="2:17" ht="30" x14ac:dyDescent="0.25">
      <c r="B25" s="76" t="s">
        <v>97</v>
      </c>
      <c r="C25" s="59">
        <v>3</v>
      </c>
      <c r="D25" s="65">
        <v>45740</v>
      </c>
      <c r="E25" s="65">
        <v>45740</v>
      </c>
      <c r="F25" s="59" t="s">
        <v>83</v>
      </c>
      <c r="G25" s="59">
        <v>167360177</v>
      </c>
      <c r="H25" s="59" t="s">
        <v>89</v>
      </c>
      <c r="I25" s="59" t="s">
        <v>95</v>
      </c>
      <c r="J25" s="77">
        <v>88367.5</v>
      </c>
      <c r="K25" s="78" t="s">
        <v>56</v>
      </c>
      <c r="L25" s="79" t="s">
        <v>111</v>
      </c>
      <c r="M25" s="82">
        <f>$M$22</f>
        <v>45762</v>
      </c>
      <c r="N25" s="65">
        <v>45764</v>
      </c>
      <c r="O25" s="59"/>
      <c r="P25" s="59"/>
      <c r="Q25" s="74">
        <f t="shared" si="0"/>
        <v>22065.364750000001</v>
      </c>
    </row>
    <row r="26" spans="2:17" ht="60" x14ac:dyDescent="0.25">
      <c r="B26" s="76" t="s">
        <v>98</v>
      </c>
      <c r="C26" s="59">
        <v>3</v>
      </c>
      <c r="D26" s="65">
        <v>45740</v>
      </c>
      <c r="E26" s="65">
        <v>45740</v>
      </c>
      <c r="F26" s="59" t="s">
        <v>84</v>
      </c>
      <c r="G26" s="59">
        <v>303997875</v>
      </c>
      <c r="H26" s="59" t="s">
        <v>90</v>
      </c>
      <c r="I26" s="59" t="s">
        <v>100</v>
      </c>
      <c r="J26" s="77">
        <v>99317.28</v>
      </c>
      <c r="K26" s="78" t="s">
        <v>56</v>
      </c>
      <c r="L26" s="79" t="s">
        <v>112</v>
      </c>
      <c r="M26" s="82">
        <f>$M$22</f>
        <v>45762</v>
      </c>
      <c r="N26" s="65">
        <v>45764</v>
      </c>
      <c r="O26" s="59"/>
      <c r="P26" s="59"/>
      <c r="Q26" s="74">
        <f t="shared" si="0"/>
        <v>24799.524816000001</v>
      </c>
    </row>
    <row r="27" spans="2:17" ht="30" x14ac:dyDescent="0.25">
      <c r="B27" s="76" t="s">
        <v>99</v>
      </c>
      <c r="C27" s="59">
        <v>3</v>
      </c>
      <c r="D27" s="65">
        <v>45740</v>
      </c>
      <c r="E27" s="65">
        <v>45740</v>
      </c>
      <c r="F27" s="59" t="s">
        <v>85</v>
      </c>
      <c r="G27" s="59">
        <v>304828643</v>
      </c>
      <c r="H27" s="59" t="s">
        <v>91</v>
      </c>
      <c r="I27" s="59" t="s">
        <v>96</v>
      </c>
      <c r="J27" s="77">
        <v>100000</v>
      </c>
      <c r="K27" s="78" t="s">
        <v>56</v>
      </c>
      <c r="L27" s="79" t="s">
        <v>113</v>
      </c>
      <c r="M27" s="82">
        <f>$M$22</f>
        <v>45762</v>
      </c>
      <c r="N27" s="65">
        <v>45764</v>
      </c>
      <c r="O27" s="59"/>
      <c r="P27" s="59"/>
      <c r="Q27" s="74">
        <f t="shared" si="0"/>
        <v>24970</v>
      </c>
    </row>
    <row r="28" spans="2:17" ht="90" x14ac:dyDescent="0.25">
      <c r="B28" s="76" t="s">
        <v>114</v>
      </c>
      <c r="C28" s="59">
        <v>4</v>
      </c>
      <c r="D28" s="65">
        <v>45755</v>
      </c>
      <c r="E28" s="65">
        <v>45755</v>
      </c>
      <c r="F28" s="65" t="s">
        <v>115</v>
      </c>
      <c r="G28" s="59">
        <v>167371234</v>
      </c>
      <c r="H28" s="59" t="s">
        <v>118</v>
      </c>
      <c r="I28" s="59" t="s">
        <v>119</v>
      </c>
      <c r="J28" s="59">
        <v>100000</v>
      </c>
      <c r="K28" s="59" t="s">
        <v>132</v>
      </c>
      <c r="L28" s="59" t="s">
        <v>120</v>
      </c>
      <c r="M28" s="83">
        <v>45762</v>
      </c>
      <c r="N28" s="65">
        <v>45764</v>
      </c>
      <c r="O28" s="59"/>
      <c r="P28" s="59"/>
      <c r="Q28" s="74">
        <f t="shared" si="0"/>
        <v>24970</v>
      </c>
    </row>
    <row r="29" spans="2:17" ht="30" x14ac:dyDescent="0.25">
      <c r="B29" s="59" t="s">
        <v>121</v>
      </c>
      <c r="C29" s="59">
        <v>5</v>
      </c>
      <c r="D29" s="65">
        <v>45762</v>
      </c>
      <c r="E29" s="65">
        <v>45761</v>
      </c>
      <c r="F29" s="65" t="s">
        <v>129</v>
      </c>
      <c r="G29" s="61" t="s">
        <v>130</v>
      </c>
      <c r="H29" s="59" t="s">
        <v>137</v>
      </c>
      <c r="I29" s="59" t="s">
        <v>131</v>
      </c>
      <c r="J29" s="59">
        <v>15568.64</v>
      </c>
      <c r="K29" s="59" t="s">
        <v>69</v>
      </c>
      <c r="L29" s="59" t="s">
        <v>120</v>
      </c>
      <c r="M29" s="65">
        <v>45784</v>
      </c>
      <c r="N29" s="65">
        <v>45785</v>
      </c>
      <c r="O29" s="59"/>
      <c r="P29" s="59"/>
      <c r="Q29" s="81">
        <f t="shared" si="0"/>
        <v>3887.4894079999999</v>
      </c>
    </row>
    <row r="30" spans="2:17" ht="45" x14ac:dyDescent="0.25">
      <c r="B30" s="59" t="s">
        <v>133</v>
      </c>
      <c r="C30" s="59">
        <v>5</v>
      </c>
      <c r="D30" s="65">
        <v>45762</v>
      </c>
      <c r="E30" s="65">
        <v>45762</v>
      </c>
      <c r="F30" s="65" t="s">
        <v>134</v>
      </c>
      <c r="G30" s="61">
        <v>167385935</v>
      </c>
      <c r="H30" s="59" t="s">
        <v>135</v>
      </c>
      <c r="I30" s="59" t="s">
        <v>136</v>
      </c>
      <c r="J30" s="59">
        <v>20275.98</v>
      </c>
      <c r="K30" s="59" t="s">
        <v>69</v>
      </c>
      <c r="L30" s="59" t="s">
        <v>120</v>
      </c>
      <c r="M30" s="65">
        <v>45784</v>
      </c>
      <c r="N30" s="65">
        <v>45785</v>
      </c>
      <c r="O30" s="59"/>
      <c r="P30" s="59"/>
      <c r="Q30" s="81">
        <f t="shared" si="0"/>
        <v>5062.9122059999991</v>
      </c>
    </row>
    <row r="31" spans="2:17" ht="30" x14ac:dyDescent="0.25">
      <c r="B31" s="59" t="s">
        <v>138</v>
      </c>
      <c r="C31" s="59">
        <v>3</v>
      </c>
      <c r="D31" s="65">
        <v>45824</v>
      </c>
      <c r="E31" s="65">
        <v>45740</v>
      </c>
      <c r="F31" s="65" t="s">
        <v>139</v>
      </c>
      <c r="G31" s="61">
        <v>302723177</v>
      </c>
      <c r="H31" s="59" t="s">
        <v>141</v>
      </c>
      <c r="I31" s="59" t="s">
        <v>140</v>
      </c>
      <c r="J31" s="59">
        <v>100000</v>
      </c>
      <c r="K31" s="59" t="s">
        <v>56</v>
      </c>
      <c r="L31" s="59" t="s">
        <v>120</v>
      </c>
      <c r="M31" s="65">
        <v>45838</v>
      </c>
      <c r="N31" s="65">
        <v>45841</v>
      </c>
      <c r="O31" s="59"/>
      <c r="P31" s="59"/>
      <c r="Q31" s="81">
        <f t="shared" si="0"/>
        <v>24970</v>
      </c>
    </row>
    <row r="32" spans="2:17" x14ac:dyDescent="0.25">
      <c r="B32" s="59"/>
      <c r="C32" s="59"/>
      <c r="D32" s="65"/>
      <c r="E32" s="65"/>
      <c r="F32" s="65"/>
      <c r="G32" s="61"/>
      <c r="H32" s="59"/>
      <c r="I32" s="59"/>
      <c r="J32" s="59"/>
      <c r="K32" s="59"/>
      <c r="L32" s="59"/>
      <c r="M32" s="65"/>
      <c r="N32" s="65"/>
      <c r="O32" s="59"/>
      <c r="P32" s="59"/>
      <c r="Q32" s="81"/>
    </row>
    <row r="33" spans="1:19" x14ac:dyDescent="0.25">
      <c r="B33" s="85"/>
      <c r="C33" s="85"/>
      <c r="D33" s="86"/>
      <c r="E33" s="86"/>
      <c r="F33" s="86"/>
      <c r="G33" s="87"/>
      <c r="H33" s="85"/>
      <c r="I33" s="85"/>
      <c r="J33" s="85"/>
      <c r="K33" s="85"/>
      <c r="L33" s="85"/>
      <c r="M33" s="86"/>
      <c r="N33" s="86"/>
      <c r="O33" s="85"/>
      <c r="P33" s="85"/>
      <c r="Q33" s="88"/>
    </row>
    <row r="34" spans="1:19" x14ac:dyDescent="0.25">
      <c r="B34" s="85"/>
      <c r="C34" s="85"/>
      <c r="D34" s="86"/>
      <c r="E34" s="86"/>
      <c r="F34" s="86"/>
      <c r="G34" s="87"/>
      <c r="H34" s="85"/>
      <c r="I34" s="85"/>
      <c r="J34" s="85"/>
      <c r="K34" s="85"/>
      <c r="L34" s="85"/>
      <c r="M34" s="86"/>
      <c r="N34" s="86"/>
      <c r="O34" s="85"/>
      <c r="P34" s="85"/>
      <c r="Q34" s="81"/>
    </row>
    <row r="35" spans="1:19" x14ac:dyDescent="0.25">
      <c r="B35" s="85"/>
      <c r="C35" s="85"/>
      <c r="D35" s="86"/>
      <c r="E35" s="86"/>
      <c r="F35" s="86"/>
      <c r="G35" s="87"/>
      <c r="H35" s="85"/>
      <c r="I35" s="85"/>
      <c r="J35" s="85"/>
      <c r="K35" s="85"/>
      <c r="L35" s="85"/>
      <c r="M35" s="86"/>
      <c r="N35" s="86"/>
      <c r="O35" s="85"/>
      <c r="P35" s="85"/>
      <c r="Q35" s="81"/>
    </row>
    <row r="36" spans="1:19" x14ac:dyDescent="0.25">
      <c r="B36" s="59"/>
      <c r="C36" s="85"/>
      <c r="D36" s="86"/>
      <c r="E36" s="86"/>
      <c r="F36" s="86"/>
      <c r="G36" s="87"/>
      <c r="H36" s="85"/>
      <c r="I36" s="85"/>
      <c r="J36" s="85"/>
      <c r="K36" s="85"/>
      <c r="L36" s="85"/>
      <c r="M36" s="86"/>
      <c r="N36" s="86"/>
      <c r="O36" s="85"/>
      <c r="P36" s="85"/>
      <c r="Q36" s="81"/>
    </row>
    <row r="37" spans="1:19" s="91" customFormat="1" x14ac:dyDescent="0.25">
      <c r="A37"/>
      <c r="B37" s="59"/>
      <c r="C37" s="59"/>
      <c r="D37" s="65"/>
      <c r="E37" s="65"/>
      <c r="F37" s="65"/>
      <c r="G37" s="59"/>
      <c r="H37" s="59"/>
      <c r="I37" s="59"/>
      <c r="J37" s="59"/>
      <c r="K37" s="59"/>
      <c r="L37" s="59"/>
      <c r="M37" s="65"/>
      <c r="N37" s="65"/>
      <c r="O37" s="59"/>
      <c r="P37" s="59"/>
      <c r="Q37" s="81"/>
      <c r="R37"/>
      <c r="S37"/>
    </row>
    <row r="38" spans="1:19" s="91" customFormat="1" x14ac:dyDescent="0.25">
      <c r="A38"/>
      <c r="B38" s="59"/>
      <c r="C38" s="59"/>
      <c r="D38" s="65"/>
      <c r="E38" s="65"/>
      <c r="F38" s="65"/>
      <c r="G38" s="59"/>
      <c r="H38" s="59"/>
      <c r="I38" s="59"/>
      <c r="J38" s="59"/>
      <c r="K38" s="59"/>
      <c r="L38" s="59"/>
      <c r="M38" s="65"/>
      <c r="N38" s="65"/>
      <c r="O38" s="59"/>
      <c r="P38" s="59"/>
      <c r="Q38" s="81"/>
      <c r="R38"/>
      <c r="S38"/>
    </row>
    <row r="39" spans="1:19" x14ac:dyDescent="0.25">
      <c r="B39" s="59"/>
      <c r="C39" s="89"/>
      <c r="D39" s="90"/>
      <c r="E39" s="90"/>
      <c r="F39" s="90"/>
      <c r="G39" s="89"/>
      <c r="H39" s="89"/>
      <c r="I39" s="84"/>
      <c r="J39" s="89"/>
      <c r="K39" s="89"/>
      <c r="L39" s="89"/>
      <c r="M39" s="90"/>
      <c r="N39" s="90"/>
      <c r="O39" s="89"/>
      <c r="P39" s="89"/>
      <c r="Q39" s="81"/>
    </row>
    <row r="40" spans="1:19" x14ac:dyDescent="0.25"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81">
        <f>+J40*$Q$14/100</f>
        <v>0</v>
      </c>
    </row>
    <row r="41" spans="1:19" ht="45.75" customHeight="1" x14ac:dyDescent="0.25">
      <c r="B41" s="100" t="s">
        <v>46</v>
      </c>
      <c r="C41" s="100"/>
      <c r="D41" s="100"/>
      <c r="E41" s="100"/>
      <c r="F41" s="100"/>
      <c r="G41" s="100"/>
      <c r="H41" s="100"/>
      <c r="I41" s="100"/>
      <c r="J41" s="100"/>
      <c r="K41" s="100"/>
      <c r="L41" s="60"/>
      <c r="M41" s="107" t="s">
        <v>42</v>
      </c>
      <c r="N41" s="107"/>
      <c r="O41" s="107"/>
      <c r="P41" s="107"/>
      <c r="Q41" s="107"/>
    </row>
    <row r="42" spans="1:19" ht="17.25" customHeight="1" x14ac:dyDescent="0.25">
      <c r="B42" s="99" t="s">
        <v>47</v>
      </c>
      <c r="C42" s="99"/>
      <c r="D42" s="99"/>
      <c r="E42" s="99"/>
      <c r="F42" s="99"/>
      <c r="G42" s="99"/>
      <c r="H42" s="99"/>
      <c r="I42" s="99"/>
      <c r="J42" s="99"/>
      <c r="K42" s="99"/>
      <c r="L42" s="99"/>
      <c r="M42" s="99"/>
      <c r="N42" s="99"/>
      <c r="O42" s="99"/>
      <c r="P42" s="99"/>
      <c r="Q42" s="99"/>
    </row>
    <row r="43" spans="1:19" x14ac:dyDescent="0.25">
      <c r="B43" s="99"/>
      <c r="C43" s="99"/>
      <c r="D43" s="99"/>
      <c r="E43" s="99"/>
      <c r="F43" s="99"/>
      <c r="G43" s="99"/>
      <c r="H43" s="99"/>
      <c r="I43" s="99"/>
      <c r="J43" s="99"/>
      <c r="K43" s="99"/>
      <c r="L43" s="99"/>
      <c r="M43" s="99"/>
      <c r="N43" s="99"/>
      <c r="O43" s="99"/>
      <c r="P43" s="99"/>
      <c r="Q43" s="99"/>
    </row>
    <row r="45" spans="1:19" x14ac:dyDescent="0.25">
      <c r="K45" t="s">
        <v>52</v>
      </c>
    </row>
  </sheetData>
  <mergeCells count="22">
    <mergeCell ref="I2:K2"/>
    <mergeCell ref="B7:K7"/>
    <mergeCell ref="B11:B14"/>
    <mergeCell ref="C11:C14"/>
    <mergeCell ref="D11:D14"/>
    <mergeCell ref="E11:E14"/>
    <mergeCell ref="N11:N14"/>
    <mergeCell ref="O11:O14"/>
    <mergeCell ref="E5:K5"/>
    <mergeCell ref="F11:F14"/>
    <mergeCell ref="B42:Q43"/>
    <mergeCell ref="B41:K41"/>
    <mergeCell ref="L11:L14"/>
    <mergeCell ref="I11:I14"/>
    <mergeCell ref="J11:J14"/>
    <mergeCell ref="K11:K14"/>
    <mergeCell ref="M41:Q41"/>
    <mergeCell ref="M11:M14"/>
    <mergeCell ref="G11:G14"/>
    <mergeCell ref="H11:H14"/>
    <mergeCell ref="P11:P14"/>
    <mergeCell ref="Q11:Q12"/>
  </mergeCells>
  <printOptions horizontalCentered="1"/>
  <pageMargins left="0" right="0" top="0" bottom="0" header="0" footer="0"/>
  <pageSetup paperSize="9" scale="62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18321-3B2D-4646-8374-7B431A7BCAEF}">
  <dimension ref="B2:G35"/>
  <sheetViews>
    <sheetView topLeftCell="A13" workbookViewId="0">
      <selection activeCell="E33" sqref="E33"/>
    </sheetView>
  </sheetViews>
  <sheetFormatPr defaultRowHeight="15" x14ac:dyDescent="0.25"/>
  <cols>
    <col min="1" max="1" width="2.5703125" customWidth="1"/>
    <col min="3" max="3" width="53.7109375" customWidth="1"/>
    <col min="4" max="4" width="24.7109375" customWidth="1"/>
    <col min="5" max="5" width="27.7109375" customWidth="1"/>
    <col min="6" max="6" width="19.7109375" customWidth="1"/>
    <col min="7" max="7" width="14.7109375" customWidth="1"/>
  </cols>
  <sheetData>
    <row r="2" spans="3:4" x14ac:dyDescent="0.25">
      <c r="C2" s="50" t="s">
        <v>44</v>
      </c>
    </row>
    <row r="3" spans="3:4" ht="9" customHeight="1" thickBot="1" x14ac:dyDescent="0.3"/>
    <row r="4" spans="3:4" s="8" customFormat="1" ht="13.5" thickBot="1" x14ac:dyDescent="0.3">
      <c r="C4" s="7" t="s">
        <v>13</v>
      </c>
      <c r="D4" s="49">
        <v>1576379</v>
      </c>
    </row>
    <row r="5" spans="3:4" s="8" customFormat="1" ht="13.5" thickBot="1" x14ac:dyDescent="0.3">
      <c r="C5" s="9"/>
      <c r="D5" s="10"/>
    </row>
    <row r="6" spans="3:4" s="8" customFormat="1" ht="25.5" x14ac:dyDescent="0.25">
      <c r="C6" s="20" t="s">
        <v>48</v>
      </c>
      <c r="D6" s="42">
        <v>0.8</v>
      </c>
    </row>
    <row r="7" spans="3:4" s="8" customFormat="1" ht="25.5" x14ac:dyDescent="0.25">
      <c r="C7" s="21" t="s">
        <v>49</v>
      </c>
      <c r="D7" s="43">
        <f>D4*D6</f>
        <v>1261103.2000000002</v>
      </c>
    </row>
    <row r="8" spans="3:4" s="8" customFormat="1" ht="25.5" x14ac:dyDescent="0.25">
      <c r="C8" s="21" t="s">
        <v>14</v>
      </c>
      <c r="D8" s="43">
        <f>D4-D13-D14</f>
        <v>1343440.6</v>
      </c>
    </row>
    <row r="9" spans="3:4" s="8" customFormat="1" ht="26.25" thickBot="1" x14ac:dyDescent="0.3">
      <c r="C9" s="22" t="s">
        <v>15</v>
      </c>
      <c r="D9" s="44">
        <f>D8/D4</f>
        <v>0.85223198228344843</v>
      </c>
    </row>
    <row r="10" spans="3:4" s="8" customFormat="1" ht="4.5" customHeight="1" thickBot="1" x14ac:dyDescent="0.3">
      <c r="C10" s="23"/>
      <c r="D10" s="45"/>
    </row>
    <row r="11" spans="3:4" s="8" customFormat="1" ht="25.5" x14ac:dyDescent="0.25">
      <c r="C11" s="24" t="s">
        <v>16</v>
      </c>
      <c r="D11" s="46">
        <v>0.2</v>
      </c>
    </row>
    <row r="12" spans="3:4" s="8" customFormat="1" ht="25.5" x14ac:dyDescent="0.25">
      <c r="C12" s="21" t="s">
        <v>50</v>
      </c>
      <c r="D12" s="43">
        <f>D4*D11</f>
        <v>315275.80000000005</v>
      </c>
    </row>
    <row r="13" spans="3:4" s="8" customFormat="1" ht="25.5" x14ac:dyDescent="0.25">
      <c r="C13" s="21" t="s">
        <v>17</v>
      </c>
      <c r="D13" s="43">
        <v>232938.4</v>
      </c>
    </row>
    <row r="14" spans="3:4" s="8" customFormat="1" ht="25.5" x14ac:dyDescent="0.25">
      <c r="C14" s="25" t="s">
        <v>18</v>
      </c>
      <c r="D14" s="47">
        <f>E51</f>
        <v>0</v>
      </c>
    </row>
    <row r="15" spans="3:4" s="8" customFormat="1" ht="26.25" thickBot="1" x14ac:dyDescent="0.3">
      <c r="C15" s="22" t="s">
        <v>19</v>
      </c>
      <c r="D15" s="44">
        <f>(D13+D14)/D4</f>
        <v>0.14776801771655165</v>
      </c>
    </row>
    <row r="16" spans="3:4" s="8" customFormat="1" ht="4.5" customHeight="1" thickBot="1" x14ac:dyDescent="0.3">
      <c r="C16" s="26"/>
      <c r="D16" s="48"/>
    </row>
    <row r="17" spans="2:7" s="8" customFormat="1" ht="12.75" x14ac:dyDescent="0.25">
      <c r="C17" s="27" t="s">
        <v>20</v>
      </c>
      <c r="D17" s="46">
        <f>D11/D6</f>
        <v>0.25</v>
      </c>
    </row>
    <row r="18" spans="2:7" s="8" customFormat="1" ht="26.25" thickBot="1" x14ac:dyDescent="0.3">
      <c r="C18" s="22" t="s">
        <v>21</v>
      </c>
      <c r="D18" s="44">
        <f>D13/D8</f>
        <v>0.17338943009463909</v>
      </c>
    </row>
    <row r="19" spans="2:7" s="8" customFormat="1" ht="13.5" thickBot="1" x14ac:dyDescent="0.3">
      <c r="C19" s="28"/>
      <c r="D19" s="29"/>
    </row>
    <row r="20" spans="2:7" ht="15.75" thickBot="1" x14ac:dyDescent="0.3"/>
    <row r="21" spans="2:7" ht="45" x14ac:dyDescent="0.25">
      <c r="B21" s="14"/>
      <c r="C21" s="15" t="s">
        <v>22</v>
      </c>
      <c r="D21" s="15" t="s">
        <v>23</v>
      </c>
      <c r="E21" s="15" t="s">
        <v>43</v>
      </c>
      <c r="F21" s="16" t="s">
        <v>36</v>
      </c>
    </row>
    <row r="22" spans="2:7" x14ac:dyDescent="0.25">
      <c r="B22" s="17" t="s">
        <v>28</v>
      </c>
      <c r="C22" s="55">
        <v>45373</v>
      </c>
      <c r="D22" s="56">
        <v>83000</v>
      </c>
      <c r="E22" s="33">
        <v>83000</v>
      </c>
      <c r="F22" s="34">
        <f>+E33-E22</f>
        <v>124349.60594499999</v>
      </c>
      <c r="G22" s="13" t="s">
        <v>25</v>
      </c>
    </row>
    <row r="23" spans="2:7" x14ac:dyDescent="0.25">
      <c r="B23" s="17" t="s">
        <v>27</v>
      </c>
      <c r="C23" s="54">
        <v>45687</v>
      </c>
      <c r="D23" s="32">
        <v>9937.98</v>
      </c>
      <c r="E23" s="58">
        <f>+SUM('Paraiškų žurnalas'!Q15:Q17)</f>
        <v>25588.794054999998</v>
      </c>
      <c r="F23" s="35"/>
    </row>
    <row r="24" spans="2:7" x14ac:dyDescent="0.25">
      <c r="B24" s="17" t="s">
        <v>29</v>
      </c>
      <c r="C24" s="54">
        <v>45869</v>
      </c>
      <c r="D24" s="32">
        <v>36082.629999999997</v>
      </c>
      <c r="E24" s="32"/>
      <c r="F24" s="35"/>
    </row>
    <row r="25" spans="2:7" x14ac:dyDescent="0.25">
      <c r="B25" s="17" t="s">
        <v>30</v>
      </c>
      <c r="C25" s="54">
        <v>46052</v>
      </c>
      <c r="D25" s="32">
        <v>32267.26</v>
      </c>
      <c r="E25" s="32"/>
      <c r="F25" s="35"/>
    </row>
    <row r="26" spans="2:7" x14ac:dyDescent="0.25">
      <c r="B26" s="17" t="s">
        <v>31</v>
      </c>
      <c r="C26" s="54">
        <v>46234</v>
      </c>
      <c r="D26" s="32">
        <v>30880.83</v>
      </c>
      <c r="E26" s="32"/>
      <c r="F26" s="36"/>
    </row>
    <row r="27" spans="2:7" x14ac:dyDescent="0.25">
      <c r="B27" s="17" t="s">
        <v>32</v>
      </c>
      <c r="C27" s="54">
        <v>46417</v>
      </c>
      <c r="D27" s="32">
        <v>30430.95</v>
      </c>
      <c r="E27" s="32"/>
      <c r="F27" s="37"/>
    </row>
    <row r="28" spans="2:7" x14ac:dyDescent="0.25">
      <c r="B28" s="17" t="s">
        <v>33</v>
      </c>
      <c r="C28" s="54">
        <v>46599</v>
      </c>
      <c r="D28" s="32">
        <v>31019.93</v>
      </c>
      <c r="E28" s="32"/>
      <c r="F28" s="35"/>
    </row>
    <row r="29" spans="2:7" x14ac:dyDescent="0.25">
      <c r="B29" s="17" t="s">
        <v>34</v>
      </c>
      <c r="C29" s="54">
        <v>46782</v>
      </c>
      <c r="D29" s="32">
        <v>30544.95</v>
      </c>
      <c r="E29" s="32"/>
      <c r="F29" s="35"/>
    </row>
    <row r="30" spans="2:7" x14ac:dyDescent="0.25">
      <c r="B30" s="17" t="s">
        <v>35</v>
      </c>
      <c r="C30" s="54">
        <v>46995</v>
      </c>
      <c r="D30" s="32">
        <v>31110.47</v>
      </c>
      <c r="E30" s="32"/>
      <c r="F30" s="35"/>
    </row>
    <row r="31" spans="2:7" x14ac:dyDescent="0.25">
      <c r="B31" s="17" t="s">
        <v>64</v>
      </c>
      <c r="C31" s="53">
        <v>47391</v>
      </c>
      <c r="D31" s="57">
        <v>83000</v>
      </c>
      <c r="E31" s="32"/>
      <c r="F31" s="35"/>
    </row>
    <row r="32" spans="2:7" x14ac:dyDescent="0.25">
      <c r="B32" s="17"/>
      <c r="C32" s="12" t="s">
        <v>24</v>
      </c>
      <c r="D32" s="38">
        <f>+SUM(D23:D31)</f>
        <v>315275</v>
      </c>
      <c r="E32" s="38">
        <f>+SUM(E23:E31)</f>
        <v>25588.794054999998</v>
      </c>
      <c r="F32" s="35"/>
    </row>
    <row r="33" spans="2:6" ht="15.75" thickBot="1" x14ac:dyDescent="0.3">
      <c r="B33" s="18"/>
      <c r="C33" s="19" t="s">
        <v>26</v>
      </c>
      <c r="D33" s="39"/>
      <c r="E33" s="40">
        <f>+D13-E32</f>
        <v>207349.60594499999</v>
      </c>
      <c r="F33" s="41"/>
    </row>
    <row r="35" spans="2:6" x14ac:dyDescent="0.25">
      <c r="D35" s="11"/>
    </row>
  </sheetData>
  <phoneticPr fontId="12" type="noConversion"/>
  <conditionalFormatting sqref="E33">
    <cfRule type="cellIs" dxfId="2" priority="4" operator="lessThan">
      <formula>$D$13</formula>
    </cfRule>
    <cfRule type="cellIs" dxfId="1" priority="5" operator="greaterThan">
      <formula>229192.9</formula>
    </cfRule>
  </conditionalFormatting>
  <conditionalFormatting sqref="F22">
    <cfRule type="cellIs" dxfId="0" priority="1" operator="lessThan">
      <formula>$E$22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2</vt:i4>
      </vt:variant>
    </vt:vector>
  </HeadingPairs>
  <TitlesOfParts>
    <vt:vector size="2" baseType="lpstr">
      <vt:lpstr>Paraiškų žurnalas</vt:lpstr>
      <vt:lpstr>VVG IPP ir faktiniai VPS adm MP</vt:lpstr>
    </vt:vector>
  </TitlesOfParts>
  <Company>Nacionaline mokejimo agentura prie ZUM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Aida Markaitienė</dc:creator>
  <cp:lastModifiedBy>Donata Skorodumova</cp:lastModifiedBy>
  <cp:lastPrinted>2025-02-25T07:33:00Z</cp:lastPrinted>
  <dcterms:created xsi:type="dcterms:W3CDTF">2024-03-19T10:39:26Z</dcterms:created>
  <dcterms:modified xsi:type="dcterms:W3CDTF">2025-11-05T07:15:55Z</dcterms:modified>
</cp:coreProperties>
</file>